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Лист3" sheetId="1" r:id="rId1"/>
  </sheets>
  <definedNames>
    <definedName name="_xlnm.Print_Area" localSheetId="0">'Лист3'!$A$1:$P$141</definedName>
  </definedNames>
  <calcPr fullCalcOnLoad="1"/>
</workbook>
</file>

<file path=xl/sharedStrings.xml><?xml version="1.0" encoding="utf-8"?>
<sst xmlns="http://schemas.openxmlformats.org/spreadsheetml/2006/main" count="259" uniqueCount="147">
  <si>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</si>
  <si>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</si>
  <si>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</si>
  <si>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</si>
  <si>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</si>
  <si>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</si>
  <si>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</si>
  <si>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</si>
  <si>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</si>
  <si>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</si>
  <si>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</si>
  <si>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</si>
  <si>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</si>
  <si>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</si>
  <si>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</si>
  <si>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</si>
  <si>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</si>
  <si>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Итого по разделу 2:</t>
  </si>
  <si>
    <t>Раздел 1. Благоустройство территории города Сертолово</t>
  </si>
  <si>
    <t>"Благоустроенный город Сертолово"</t>
  </si>
  <si>
    <t>2017 г.</t>
  </si>
  <si>
    <t>2018 г.</t>
  </si>
  <si>
    <t>2019 г.</t>
  </si>
  <si>
    <t>2020 г.</t>
  </si>
  <si>
    <t>2021 г.</t>
  </si>
  <si>
    <t>1.2. Устройство декоративного ограждения, в том числе по адресам:</t>
  </si>
  <si>
    <t>КАПИТАЛЬНЫХ ВЛОЖЕНИЙ МУНИЦИПАЛЬНОЙ ПРОГРАММЫ МО СЕРТОЛОВО</t>
  </si>
  <si>
    <t>1.3. Устройство и содержание малых архитектурных форм и других элементов благоустройства, в том числе:</t>
  </si>
  <si>
    <t>Устройство въездного знака в город Сертолово (стелы)</t>
  </si>
  <si>
    <t>Устройство кованой арки в районе д. 3 по улице Молодцова</t>
  </si>
  <si>
    <t xml:space="preserve">Раздел 2. Устройство, ремонт и содержание элементов улично-дорожной сети и технических средств организации дорожного движения на территории города Сертолово   </t>
  </si>
  <si>
    <t>2.1.Устройство и содержание технических средств организации дорожного движения, в том числе:</t>
  </si>
  <si>
    <t>Устройство светофоров на автомобильной дороге ул.Ларина (4 ед.)</t>
  </si>
  <si>
    <t xml:space="preserve"> </t>
  </si>
  <si>
    <t xml:space="preserve">Раздел 6. Создание условий для массового отдыха жителей города Сертолово   </t>
  </si>
  <si>
    <t>6.1. Подготовка к празднику и оформление территории города на период проведения праздника - День Победы.</t>
  </si>
  <si>
    <t>Итого по разделу 6:</t>
  </si>
  <si>
    <t>Вертикальная баннерная система на опоры освещения Выборгского шоссе мкр. Сертолово-1.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</si>
  <si>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</si>
  <si>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</si>
  <si>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</si>
  <si>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</si>
  <si>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</si>
  <si>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</si>
  <si>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</si>
  <si>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</si>
  <si>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2.5. Капитальный ремонт автомобильных дорог и проездов города Сертолово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</si>
  <si>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</si>
  <si>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</si>
  <si>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</si>
  <si>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</si>
  <si>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</si>
  <si>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</si>
  <si>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ул. Ларина, д. 7, корп. 1</t>
  </si>
  <si>
    <t>ул. Молодежная, дд. 2, 3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</si>
  <si>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</si>
  <si>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</si>
  <si>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1.1. Комплектация дополнительным оборудованием детских и спортивных площадок</t>
  </si>
  <si>
    <t>ул.Кленовая, в районе д. 5, корпус 2; корпус 3, ул. Кленовая, в районе д.7, корпус 1</t>
  </si>
  <si>
    <t>ул. Кленовая, д. 7, корпус 1</t>
  </si>
  <si>
    <t>ул. Кленовая, д. 7, корпус 2</t>
  </si>
  <si>
    <t>ул. Кленовая, д. 5, корпус 1</t>
  </si>
  <si>
    <t>ул. Ветеранов, д. 1</t>
  </si>
  <si>
    <t>мкр. Черная Речка, д. 9</t>
  </si>
  <si>
    <t>мкр. Черная Речка, д. 20</t>
  </si>
  <si>
    <t>ул. Молодежная, дд. 4,5</t>
  </si>
  <si>
    <t>Устройство объекта внешнего благоустройства "Зона отдыха "Сертала" с элементами благоустройства территории, малыми архитектурными формами, фонарями, скамейками, спортивными и детскими площадками</t>
  </si>
  <si>
    <t>Разработка проекта объекта внешнего благоустройства</t>
  </si>
  <si>
    <t>2022 г.</t>
  </si>
  <si>
    <t>8.1. Благоустройство общественных территорий</t>
  </si>
  <si>
    <t>Итого по разделу 8:</t>
  </si>
  <si>
    <t>Раздел 8. Формирование комфортной городской среды</t>
  </si>
  <si>
    <t>Устройство детской площадки в р-не д. 11, корп. 2 по ул. Заречная в г. Сертолово</t>
  </si>
  <si>
    <t>Устройство объекта внешнего благоустройства "Аллея сказок"</t>
  </si>
  <si>
    <t>Устройство объекта внешнего благоустройства "Сквер у глобуса"</t>
  </si>
  <si>
    <t>Устройство объекта внешнего благоустройства "Школьный сквер"</t>
  </si>
  <si>
    <t>ул. Заречная, д. 9</t>
  </si>
  <si>
    <t>ул. Заречная, дд. 9, 9, корп.2</t>
  </si>
  <si>
    <t>ул. Молодцова, д. 7, корп. 1</t>
  </si>
  <si>
    <t>мкр. Черная Речка, дд. 1, 3</t>
  </si>
  <si>
    <t>1.5. 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</si>
  <si>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1.6.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</si>
  <si>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1.7. Формирование и обустройство объекта внешнего благоустройства «Аллея молодоженов»</t>
  </si>
  <si>
    <t>1.8. Формирование и обустройство объекта внешнего благоустройства «Городская площадь»</t>
  </si>
  <si>
    <t>1.4. Устройство и содержание детских и спортивных площадок и других объектов благоустройства</t>
  </si>
  <si>
    <t>Устройство дорожных знаков на автомобильных дорогах у домов на ул. Ларина, д. 12, ул. Молодцова, д. 5, ул. Центральная, дд. 1 корп.1, 5, 6 корп.1, 6 корп.2, ул. Молодцова, д. 10</t>
  </si>
  <si>
    <t>ул. Дмитрия Кожемякина, д. 11, корп. 1</t>
  </si>
  <si>
    <t>ул. Ветеранов, д. 7</t>
  </si>
  <si>
    <t xml:space="preserve">Устройство светофоров на автомобильных дорогах ул. Дмитрия Кожемякина (в районе д. 9, 2 ед.), ул. Молодцова (в районе д. 18, 2 ед.), ул. Ветеранов (в районе д. 7, 2 ед.) </t>
  </si>
  <si>
    <t>Устройство дорожных знаков на автомобильных дорогах ул. Молодцова, Дмитрия Кожемякина, Центральная, Ларина, Ветеранов, Кленовая</t>
  </si>
  <si>
    <t>Устройство искуственных дорожных неровностей на автомобильных дорогах ул. Молодцова, Дмитрия Кожемякина, Центральная, Ларина, Ветеранов, Кленовая</t>
  </si>
  <si>
    <t>Устройство детской спортивной площадки в районе д. 18 мкр. Черная Речка</t>
  </si>
  <si>
    <t>Капитальный ремонт автомобильной дороги ул. Центральная</t>
  </si>
  <si>
    <t>Устройство объекта внешнего благоустройства "Сквер "Парад планет"</t>
  </si>
  <si>
    <t>2023 г.</t>
  </si>
  <si>
    <t>2024 г.</t>
  </si>
  <si>
    <t xml:space="preserve">Приложение №1
к Программе
</t>
  </si>
  <si>
    <t>Приложение №1
к Программе</t>
  </si>
  <si>
    <t>Устройство объекта "Спортивная площадка для сдачи норм ГТО и воркаута"</t>
  </si>
  <si>
    <t>Устройство объекта "Детская площадка в районе д.6 корп.2 по ул. Молодцова"</t>
  </si>
  <si>
    <t>мкр. Черная Речка, д. 15</t>
  </si>
  <si>
    <t>ул. Центральная, д. 2</t>
  </si>
  <si>
    <t>ул. Школьная, д. 5</t>
  </si>
  <si>
    <t>ул. Пограничная, д. 11</t>
  </si>
  <si>
    <t>ул. Молодежная, д. 3</t>
  </si>
  <si>
    <t>мкр. Черная Речка, д. 21</t>
  </si>
  <si>
    <t>ул. Ларина, д. 1</t>
  </si>
  <si>
    <t>ул. Молодцова, д. 6</t>
  </si>
  <si>
    <t>мкр. Черная Речка, д.72</t>
  </si>
  <si>
    <t xml:space="preserve">ул. Молодцова, д. 15, корп. 1, д. 15, корп. 2        </t>
  </si>
  <si>
    <t>ул. Заречная, д. 11, корп.2</t>
  </si>
  <si>
    <t>ул. Центральная, д.8, корп.2</t>
  </si>
  <si>
    <t>ул. Молодцова, д.15, корп.2</t>
  </si>
  <si>
    <t>1.11. Обустройство и содержание общественных территорий и пешеходных зон города Сертолово</t>
  </si>
  <si>
    <t>Устройство фундамента под монумент Герою РФ Дмитрию Кожемякину</t>
  </si>
  <si>
    <t>ул. Заречная, д.17</t>
  </si>
  <si>
    <t>ул. Молодцова, д. 5</t>
  </si>
  <si>
    <t>ул. Кленовая, д. 7, корп. 1</t>
  </si>
  <si>
    <t>Создание объекта внешнего благоустройства "Пешеходная зона "Философия красок"</t>
  </si>
  <si>
    <t>Создание объекта внешнего благоустройства "Пешеходная зона "Пушкинская аллея"</t>
  </si>
  <si>
    <t>Создание объекта внешнего благоустройства "Зона отдыха "На неведомых дорожках"</t>
  </si>
  <si>
    <t>Создание объекта "Многофункциональная спортивная площадка в районе д.6 и д.7 по ул. Молодежная"</t>
  </si>
  <si>
    <t>ул. Заречная, д.1</t>
  </si>
  <si>
    <t>Устройство площадки накопления ТКО в районе д.1 по ул. Ларина</t>
  </si>
  <si>
    <t>Устройство площадки накопления ТКО в районе д.14 мкр. Черная Речка</t>
  </si>
  <si>
    <t>Устройство площадки накопления ТКО в районе д.17 мкр. Черная Речка</t>
  </si>
  <si>
    <t>Устройство площадки накопления ТКО в районе д.17 по ул. Заречная</t>
  </si>
  <si>
    <t>Устройство площадки накопления ТКО в районе д.4 по ул. Ветеранов</t>
  </si>
  <si>
    <t>ул. Заречная, д.5, корп.2</t>
  </si>
  <si>
    <t>Восточно-Выборгское шоссе, дд.2,11</t>
  </si>
  <si>
    <t>Устройство памятника Дмитрию Кожемякину</t>
  </si>
  <si>
    <t>Приобритение исключительного права на произведение монументально-декоративного искусства - памятник герою РФ Кожемякину Д.С.</t>
  </si>
  <si>
    <t>Создание объекта внешнего благоустройства "Территория для проведения общегородских мероприятий"</t>
  </si>
  <si>
    <t>Установка пешеходного ограждения перильного типа в районе д.10 по ул. Ветеранов</t>
  </si>
  <si>
    <t>Устройство остановочных пунктов на ул. Дмитрия Кожемякина</t>
  </si>
  <si>
    <t>Устройство площадки накопления ТКО в районе д.10 по ул. Ветеранов</t>
  </si>
  <si>
    <t>мкр. Черная Речка, д.19</t>
  </si>
  <si>
    <t>Устройство площадки накопления ТКО в районе дд. 1,2 по ул. Мира</t>
  </si>
  <si>
    <t>Устройство спортивной площадки в районе д.1 по ул. Молодцова</t>
  </si>
  <si>
    <t>Устройство детской игровой площадки в районе дд. 16,17,19 мкр. Черная Речка</t>
  </si>
  <si>
    <t>Устройство многофункциональной площадки в районе д.3 по ул. Кленовая</t>
  </si>
  <si>
    <t>Устройство детской площадки в районе д.9 по ул. Молодцова</t>
  </si>
  <si>
    <t>ул. Дмитрия Кожемякина, д.11, корп.1; ул. Ларина, дд.1,5,6; Выборгское шоссе, дд.2,6; ул. Молодцова, д.15; ул. Березовая, д.14; ул. Ларина, дд.2,3,4; ул. Сосновая, д.2, ул. Молодцова, д.3; ул. Ветеранов, д.9</t>
  </si>
  <si>
    <t>Благоустройство территории напротив МОБУ "СОШ №1" мкр. Черная Речка</t>
  </si>
  <si>
    <t>Капитальный ремонт ул. Дмитрия Кожемякина</t>
  </si>
  <si>
    <t>2017 - 2020 гг.</t>
  </si>
  <si>
    <r>
      <t>ПРИЛОЖЕНИЕ №2
к постановлению администрации
МО Сертолово
от "</t>
    </r>
    <r>
      <rPr>
        <u val="single"/>
        <sz val="12"/>
        <rFont val="Times New Roman"/>
        <family val="1"/>
      </rPr>
      <t>25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февраля</t>
    </r>
    <r>
      <rPr>
        <sz val="12"/>
        <rFont val="Times New Roman"/>
        <family val="1"/>
      </rPr>
      <t xml:space="preserve"> 2021 г. № </t>
    </r>
    <r>
      <rPr>
        <u val="single"/>
        <sz val="12"/>
        <rFont val="Times New Roman"/>
        <family val="1"/>
      </rPr>
      <t>113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</si>
</sst>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6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88" fontId="7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193" fontId="9" fillId="35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7" fillId="3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88" fontId="9" fillId="37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188" fontId="9" fillId="35" borderId="13" xfId="0" applyNumberFormat="1" applyFont="1" applyFill="1" applyBorder="1" applyAlignment="1">
      <alignment horizontal="center" vertical="center"/>
    </xf>
    <xf numFmtId="188" fontId="9" fillId="35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188" fontId="7" fillId="0" borderId="13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21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1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view="pageBreakPreview" zoomScaleSheetLayoutView="100" zoomScalePageLayoutView="0" workbookViewId="0" topLeftCell="A5">
      <selection activeCell="F20" sqref="F20"/>
    </sheetView>
  </sheetViews>
  <sheetFormatPr defaultColWidth="11.421875" defaultRowHeight="12.75"/>
  <cols>
    <col min="1" max="1" width="4.7109375" style="1" customWidth="1"/>
    <col min="2" max="2" width="37.421875" style="1" customWidth="1"/>
    <col min="3" max="3" width="12.28125" style="1" customWidth="1"/>
    <col min="4" max="4" width="10.28125" style="1" customWidth="1"/>
    <col min="5" max="5" width="7.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9.140625" style="1" customWidth="1"/>
    <col min="11" max="11" width="8.8515625" style="1" customWidth="1"/>
    <col min="12" max="12" width="8.140625" style="1" customWidth="1"/>
    <col min="13" max="13" width="9.140625" style="1" customWidth="1"/>
    <col min="14" max="14" width="8.00390625" style="44" customWidth="1"/>
    <col min="15" max="15" width="7.28125" style="1" customWidth="1"/>
    <col min="16" max="16" width="6.421875" style="1" customWidth="1"/>
    <col min="17" max="16384" width="11.421875" style="1" customWidth="1"/>
  </cols>
  <sheetData>
    <row r="1" spans="8:16" ht="15.75" hidden="1">
      <c r="H1" s="132" t="s">
        <v>16</v>
      </c>
      <c r="I1" s="132"/>
      <c r="J1" s="132"/>
      <c r="K1" s="132"/>
      <c r="L1" s="132"/>
      <c r="M1" s="132"/>
      <c r="N1" s="132"/>
      <c r="O1" s="111" t="s">
        <v>96</v>
      </c>
      <c r="P1" s="112"/>
    </row>
    <row r="2" spans="8:16" ht="15.75" hidden="1">
      <c r="H2" s="132" t="s">
        <v>15</v>
      </c>
      <c r="I2" s="132"/>
      <c r="J2" s="132"/>
      <c r="K2" s="132"/>
      <c r="L2" s="132"/>
      <c r="M2" s="132"/>
      <c r="N2" s="132"/>
      <c r="O2" s="112"/>
      <c r="P2" s="112"/>
    </row>
    <row r="3" spans="8:14" ht="15.75" hidden="1">
      <c r="H3" s="132" t="s">
        <v>14</v>
      </c>
      <c r="I3" s="132"/>
      <c r="J3" s="132"/>
      <c r="K3" s="132"/>
      <c r="L3" s="132"/>
      <c r="M3" s="132"/>
      <c r="N3" s="132"/>
    </row>
    <row r="4" spans="8:14" ht="15.75" hidden="1">
      <c r="H4" s="132" t="s">
        <v>56</v>
      </c>
      <c r="I4" s="133"/>
      <c r="J4" s="133"/>
      <c r="K4" s="133"/>
      <c r="L4" s="133"/>
      <c r="M4" s="133"/>
      <c r="N4" s="133"/>
    </row>
    <row r="5" spans="8:16" ht="15.75">
      <c r="H5" s="86"/>
      <c r="I5" s="87"/>
      <c r="J5" s="87"/>
      <c r="K5" s="87"/>
      <c r="L5" s="88" t="s">
        <v>146</v>
      </c>
      <c r="M5" s="89"/>
      <c r="N5" s="89"/>
      <c r="O5" s="89"/>
      <c r="P5" s="89"/>
    </row>
    <row r="6" spans="8:16" ht="15.75">
      <c r="H6" s="86"/>
      <c r="I6" s="87"/>
      <c r="J6" s="87"/>
      <c r="K6" s="87"/>
      <c r="L6" s="89"/>
      <c r="M6" s="89"/>
      <c r="N6" s="89"/>
      <c r="O6" s="89"/>
      <c r="P6" s="89"/>
    </row>
    <row r="7" spans="8:16" ht="15.75">
      <c r="H7" s="86"/>
      <c r="I7" s="87"/>
      <c r="J7" s="87"/>
      <c r="K7" s="87"/>
      <c r="L7" s="89"/>
      <c r="M7" s="89"/>
      <c r="N7" s="89"/>
      <c r="O7" s="89"/>
      <c r="P7" s="89"/>
    </row>
    <row r="8" spans="8:16" ht="15.75">
      <c r="H8" s="86"/>
      <c r="I8" s="87"/>
      <c r="J8" s="87"/>
      <c r="K8" s="87"/>
      <c r="L8" s="89"/>
      <c r="M8" s="89"/>
      <c r="N8" s="89"/>
      <c r="O8" s="89"/>
      <c r="P8" s="89"/>
    </row>
    <row r="9" spans="8:14" ht="15.75">
      <c r="H9" s="86"/>
      <c r="I9" s="87"/>
      <c r="J9" s="87"/>
      <c r="K9" s="87"/>
      <c r="L9" s="87"/>
      <c r="M9" s="87"/>
      <c r="N9" s="87"/>
    </row>
    <row r="10" spans="1:16" ht="18" customHeight="1">
      <c r="A10" s="2"/>
      <c r="B10" s="2"/>
      <c r="C10" s="2"/>
      <c r="D10" s="2"/>
      <c r="E10" s="2"/>
      <c r="F10" s="2"/>
      <c r="G10" s="2"/>
      <c r="H10" s="61"/>
      <c r="I10" s="61"/>
      <c r="J10" s="61"/>
      <c r="K10" s="61"/>
      <c r="L10" s="61"/>
      <c r="M10" s="142" t="s">
        <v>97</v>
      </c>
      <c r="N10" s="142"/>
      <c r="O10" s="142"/>
      <c r="P10" s="142"/>
    </row>
    <row r="11" spans="1:16" ht="15.75">
      <c r="A11" s="2"/>
      <c r="B11" s="2"/>
      <c r="C11" s="2"/>
      <c r="D11" s="2"/>
      <c r="E11" s="2"/>
      <c r="F11" s="2"/>
      <c r="G11" s="2"/>
      <c r="H11" s="61"/>
      <c r="I11" s="61"/>
      <c r="J11" s="61"/>
      <c r="K11" s="61"/>
      <c r="L11" s="61"/>
      <c r="M11" s="142"/>
      <c r="N11" s="142"/>
      <c r="O11" s="142"/>
      <c r="P11" s="14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s="5" customFormat="1" ht="18.75">
      <c r="A13" s="4"/>
      <c r="B13" s="134" t="s">
        <v>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8" s="5" customFormat="1" ht="18.75">
      <c r="A14" s="4"/>
      <c r="B14" s="134" t="s">
        <v>26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R14" s="2"/>
    </row>
    <row r="15" spans="1:18" s="2" customFormat="1" ht="18.75">
      <c r="A15" s="4"/>
      <c r="B15" s="134" t="s">
        <v>19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R15" s="1"/>
    </row>
    <row r="16" spans="1:14" s="2" customFormat="1" ht="15.75" customHeight="1" hidden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2" customFormat="1" ht="8.25" customHeight="1" hidden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5.75" customHeight="1">
      <c r="A18" s="113" t="s">
        <v>6</v>
      </c>
      <c r="B18" s="135"/>
      <c r="C18" s="113" t="s">
        <v>7</v>
      </c>
      <c r="D18" s="113" t="s">
        <v>8</v>
      </c>
      <c r="E18" s="113" t="s">
        <v>1</v>
      </c>
      <c r="F18" s="113" t="s">
        <v>9</v>
      </c>
      <c r="G18" s="113"/>
      <c r="H18" s="113" t="s">
        <v>4</v>
      </c>
      <c r="I18" s="113"/>
      <c r="J18" s="113"/>
      <c r="K18" s="113"/>
      <c r="L18" s="113"/>
      <c r="M18" s="113"/>
      <c r="N18" s="113"/>
      <c r="O18" s="113"/>
      <c r="P18" s="113"/>
      <c r="Q18" s="9"/>
    </row>
    <row r="19" spans="1:17" ht="30.75" customHeight="1">
      <c r="A19" s="135"/>
      <c r="B19" s="135"/>
      <c r="C19" s="131"/>
      <c r="D19" s="131"/>
      <c r="E19" s="131"/>
      <c r="F19" s="113"/>
      <c r="G19" s="113"/>
      <c r="H19" s="113" t="s">
        <v>2</v>
      </c>
      <c r="I19" s="113" t="s">
        <v>3</v>
      </c>
      <c r="J19" s="113"/>
      <c r="K19" s="113"/>
      <c r="L19" s="113"/>
      <c r="M19" s="113"/>
      <c r="N19" s="113"/>
      <c r="O19" s="113"/>
      <c r="P19" s="113"/>
      <c r="Q19" s="9"/>
    </row>
    <row r="20" spans="1:17" ht="65.25" customHeight="1">
      <c r="A20" s="135"/>
      <c r="B20" s="135"/>
      <c r="C20" s="131"/>
      <c r="D20" s="131"/>
      <c r="E20" s="131"/>
      <c r="F20" s="8" t="s">
        <v>11</v>
      </c>
      <c r="G20" s="8" t="s">
        <v>12</v>
      </c>
      <c r="H20" s="113"/>
      <c r="I20" s="74" t="s">
        <v>20</v>
      </c>
      <c r="J20" s="8" t="s">
        <v>21</v>
      </c>
      <c r="K20" s="8" t="s">
        <v>22</v>
      </c>
      <c r="L20" s="74" t="s">
        <v>23</v>
      </c>
      <c r="M20" s="8" t="s">
        <v>24</v>
      </c>
      <c r="N20" s="75" t="s">
        <v>68</v>
      </c>
      <c r="O20" s="60" t="s">
        <v>94</v>
      </c>
      <c r="P20" s="60" t="s">
        <v>95</v>
      </c>
      <c r="Q20" s="9"/>
    </row>
    <row r="21" spans="1:17" ht="15" customHeight="1">
      <c r="A21" s="136">
        <v>1</v>
      </c>
      <c r="B21" s="136"/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1">
        <v>13</v>
      </c>
      <c r="O21" s="60">
        <v>14</v>
      </c>
      <c r="P21" s="60">
        <v>15</v>
      </c>
      <c r="Q21" s="9"/>
    </row>
    <row r="22" spans="1:17" ht="30.75" customHeight="1">
      <c r="A22" s="114" t="s">
        <v>18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9"/>
    </row>
    <row r="23" spans="1:17" ht="42.75" customHeight="1">
      <c r="A23" s="99" t="s">
        <v>57</v>
      </c>
      <c r="B23" s="103"/>
      <c r="C23" s="14"/>
      <c r="D23" s="12"/>
      <c r="E23" s="94" t="s">
        <v>5</v>
      </c>
      <c r="F23" s="10"/>
      <c r="G23" s="13">
        <f>G24+G25+G26+G28+G27</f>
        <v>7702.7</v>
      </c>
      <c r="H23" s="13">
        <f>H24+H25+H26+H28+H27</f>
        <v>7702.7</v>
      </c>
      <c r="I23" s="13">
        <f>I24</f>
        <v>1154.2</v>
      </c>
      <c r="J23" s="13">
        <f>J25</f>
        <v>300</v>
      </c>
      <c r="K23" s="13">
        <f>K26</f>
        <v>280</v>
      </c>
      <c r="L23" s="13">
        <f>L27</f>
        <v>700</v>
      </c>
      <c r="M23" s="13">
        <f>M28</f>
        <v>5268.5</v>
      </c>
      <c r="N23" s="13">
        <v>0</v>
      </c>
      <c r="O23" s="64">
        <v>0</v>
      </c>
      <c r="P23" s="64">
        <v>0</v>
      </c>
      <c r="Q23" s="9"/>
    </row>
    <row r="24" spans="1:17" ht="27.75" customHeight="1">
      <c r="A24" s="90" t="s">
        <v>58</v>
      </c>
      <c r="B24" s="91"/>
      <c r="C24" s="14" t="s">
        <v>20</v>
      </c>
      <c r="D24" s="12"/>
      <c r="E24" s="95"/>
      <c r="F24" s="10"/>
      <c r="G24" s="15">
        <f>H24</f>
        <v>1154.2</v>
      </c>
      <c r="H24" s="15">
        <f>I24+J24+K24+L24+N24</f>
        <v>1154.2</v>
      </c>
      <c r="I24" s="15">
        <v>1154.2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5">
        <v>0</v>
      </c>
      <c r="P24" s="65">
        <v>0</v>
      </c>
      <c r="Q24" s="9"/>
    </row>
    <row r="25" spans="1:17" ht="28.5" customHeight="1">
      <c r="A25" s="90" t="s">
        <v>50</v>
      </c>
      <c r="B25" s="91"/>
      <c r="C25" s="14" t="s">
        <v>21</v>
      </c>
      <c r="D25" s="12"/>
      <c r="E25" s="95"/>
      <c r="F25" s="10"/>
      <c r="G25" s="15">
        <v>300</v>
      </c>
      <c r="H25" s="15">
        <v>300</v>
      </c>
      <c r="I25" s="15">
        <v>0</v>
      </c>
      <c r="J25" s="15">
        <v>300</v>
      </c>
      <c r="K25" s="15">
        <v>0</v>
      </c>
      <c r="L25" s="15">
        <v>0</v>
      </c>
      <c r="M25" s="15">
        <v>0</v>
      </c>
      <c r="N25" s="15">
        <v>0</v>
      </c>
      <c r="O25" s="65">
        <v>0</v>
      </c>
      <c r="P25" s="65">
        <v>0</v>
      </c>
      <c r="Q25" s="9"/>
    </row>
    <row r="26" spans="1:17" ht="28.5" customHeight="1">
      <c r="A26" s="90" t="s">
        <v>86</v>
      </c>
      <c r="B26" s="91"/>
      <c r="C26" s="14" t="s">
        <v>22</v>
      </c>
      <c r="D26" s="12"/>
      <c r="E26" s="95"/>
      <c r="F26" s="10"/>
      <c r="G26" s="15">
        <f>H26</f>
        <v>280</v>
      </c>
      <c r="H26" s="15">
        <f>SUM(I26:K26)</f>
        <v>280</v>
      </c>
      <c r="I26" s="15">
        <v>0</v>
      </c>
      <c r="J26" s="15">
        <v>0</v>
      </c>
      <c r="K26" s="15">
        <v>280</v>
      </c>
      <c r="L26" s="15">
        <v>0</v>
      </c>
      <c r="M26" s="15">
        <v>0</v>
      </c>
      <c r="N26" s="15">
        <v>0</v>
      </c>
      <c r="O26" s="65">
        <v>0</v>
      </c>
      <c r="P26" s="65">
        <v>0</v>
      </c>
      <c r="Q26" s="9"/>
    </row>
    <row r="27" spans="1:17" ht="28.5" customHeight="1">
      <c r="A27" s="90" t="s">
        <v>122</v>
      </c>
      <c r="B27" s="91"/>
      <c r="C27" s="14" t="s">
        <v>23</v>
      </c>
      <c r="D27" s="12"/>
      <c r="E27" s="95"/>
      <c r="F27" s="10"/>
      <c r="G27" s="15">
        <f>H27</f>
        <v>700</v>
      </c>
      <c r="H27" s="15">
        <f>SUM(I27:P27)</f>
        <v>700</v>
      </c>
      <c r="I27" s="15">
        <v>0</v>
      </c>
      <c r="J27" s="15">
        <v>0</v>
      </c>
      <c r="K27" s="15">
        <v>0</v>
      </c>
      <c r="L27" s="15">
        <v>700</v>
      </c>
      <c r="M27" s="15">
        <v>0</v>
      </c>
      <c r="N27" s="15">
        <v>0</v>
      </c>
      <c r="O27" s="65">
        <v>0</v>
      </c>
      <c r="P27" s="65">
        <v>0</v>
      </c>
      <c r="Q27" s="9"/>
    </row>
    <row r="28" spans="1:17" ht="54.75" customHeight="1">
      <c r="A28" s="90" t="s">
        <v>142</v>
      </c>
      <c r="B28" s="91"/>
      <c r="C28" s="14" t="s">
        <v>24</v>
      </c>
      <c r="D28" s="12"/>
      <c r="E28" s="95"/>
      <c r="F28" s="10"/>
      <c r="G28" s="15">
        <f>H28</f>
        <v>5268.5</v>
      </c>
      <c r="H28" s="15">
        <f>SUM(I28:P28)</f>
        <v>5268.5</v>
      </c>
      <c r="I28" s="15">
        <v>0</v>
      </c>
      <c r="J28" s="15">
        <v>0</v>
      </c>
      <c r="K28" s="15">
        <v>0</v>
      </c>
      <c r="L28" s="15">
        <v>0</v>
      </c>
      <c r="M28" s="15">
        <f>4421.1+847.4</f>
        <v>5268.5</v>
      </c>
      <c r="N28" s="15">
        <v>0</v>
      </c>
      <c r="O28" s="65">
        <v>0</v>
      </c>
      <c r="P28" s="65">
        <v>0</v>
      </c>
      <c r="Q28" s="9"/>
    </row>
    <row r="29" spans="1:17" ht="27" customHeight="1">
      <c r="A29" s="137" t="s">
        <v>25</v>
      </c>
      <c r="B29" s="138"/>
      <c r="C29" s="68"/>
      <c r="D29" s="68"/>
      <c r="E29" s="100" t="s">
        <v>5</v>
      </c>
      <c r="F29" s="68"/>
      <c r="G29" s="13">
        <f>H29</f>
        <v>3804.4000000000005</v>
      </c>
      <c r="H29" s="13">
        <f>I29+J29+K29+L29+M29+N29+O29+P29</f>
        <v>3804.4000000000005</v>
      </c>
      <c r="I29" s="13">
        <f>SUM(I30:I36)</f>
        <v>623.1</v>
      </c>
      <c r="J29" s="13">
        <f>SUM(J30:J42)</f>
        <v>415.9</v>
      </c>
      <c r="K29" s="13">
        <f>SUM(K30:K58)</f>
        <v>1767.6000000000001</v>
      </c>
      <c r="L29" s="13">
        <f>SUM(L30:L61)</f>
        <v>100</v>
      </c>
      <c r="M29" s="13">
        <f>SUM(M30:M65)</f>
        <v>440.1</v>
      </c>
      <c r="N29" s="13">
        <f>SUM(N30:N65)</f>
        <v>457.70000000000005</v>
      </c>
      <c r="O29" s="13">
        <f>SUM(O30:O65)</f>
        <v>0</v>
      </c>
      <c r="P29" s="13">
        <f>SUM(P30:P65)</f>
        <v>0</v>
      </c>
      <c r="Q29" s="9"/>
    </row>
    <row r="30" spans="1:17" ht="17.25" customHeight="1">
      <c r="A30" s="104" t="s">
        <v>59</v>
      </c>
      <c r="B30" s="105"/>
      <c r="C30" s="69" t="s">
        <v>20</v>
      </c>
      <c r="D30" s="68"/>
      <c r="E30" s="101"/>
      <c r="F30" s="68"/>
      <c r="G30" s="67">
        <f>H30</f>
        <v>69.2</v>
      </c>
      <c r="H30" s="67">
        <f>I30</f>
        <v>69.2</v>
      </c>
      <c r="I30" s="67">
        <v>69.2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5">
        <v>0</v>
      </c>
      <c r="P30" s="65">
        <v>0</v>
      </c>
      <c r="Q30" s="9"/>
    </row>
    <row r="31" spans="1:17" ht="16.5" customHeight="1">
      <c r="A31" s="141" t="s">
        <v>60</v>
      </c>
      <c r="B31" s="141"/>
      <c r="C31" s="69" t="s">
        <v>20</v>
      </c>
      <c r="D31" s="70"/>
      <c r="E31" s="101"/>
      <c r="F31" s="71"/>
      <c r="G31" s="67">
        <f aca="true" t="shared" si="0" ref="G31:H36">H31</f>
        <v>64.6</v>
      </c>
      <c r="H31" s="67">
        <f t="shared" si="0"/>
        <v>64.6</v>
      </c>
      <c r="I31" s="72">
        <v>64.6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5">
        <v>0</v>
      </c>
      <c r="P31" s="65">
        <v>0</v>
      </c>
      <c r="Q31" s="9"/>
    </row>
    <row r="32" spans="1:17" ht="17.25" customHeight="1">
      <c r="A32" s="141" t="s">
        <v>61</v>
      </c>
      <c r="B32" s="141"/>
      <c r="C32" s="69" t="s">
        <v>20</v>
      </c>
      <c r="D32" s="70"/>
      <c r="E32" s="101"/>
      <c r="F32" s="71"/>
      <c r="G32" s="67">
        <f t="shared" si="0"/>
        <v>103.9</v>
      </c>
      <c r="H32" s="67">
        <f t="shared" si="0"/>
        <v>103.9</v>
      </c>
      <c r="I32" s="72">
        <v>103.9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5">
        <v>0</v>
      </c>
      <c r="P32" s="65">
        <v>0</v>
      </c>
      <c r="Q32" s="9"/>
    </row>
    <row r="33" spans="1:17" ht="15.75" customHeight="1">
      <c r="A33" s="141" t="s">
        <v>62</v>
      </c>
      <c r="B33" s="141"/>
      <c r="C33" s="69" t="s">
        <v>20</v>
      </c>
      <c r="D33" s="70"/>
      <c r="E33" s="101"/>
      <c r="F33" s="71"/>
      <c r="G33" s="67">
        <f t="shared" si="0"/>
        <v>115.4</v>
      </c>
      <c r="H33" s="67">
        <f t="shared" si="0"/>
        <v>115.4</v>
      </c>
      <c r="I33" s="72">
        <v>115.4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5">
        <v>0</v>
      </c>
      <c r="P33" s="65">
        <v>0</v>
      </c>
      <c r="Q33" s="9"/>
    </row>
    <row r="34" spans="1:17" ht="15.75" customHeight="1">
      <c r="A34" s="139" t="s">
        <v>63</v>
      </c>
      <c r="B34" s="140"/>
      <c r="C34" s="69" t="s">
        <v>20</v>
      </c>
      <c r="D34" s="70"/>
      <c r="E34" s="101"/>
      <c r="F34" s="71"/>
      <c r="G34" s="67">
        <f t="shared" si="0"/>
        <v>19.6</v>
      </c>
      <c r="H34" s="67">
        <f t="shared" si="0"/>
        <v>19.6</v>
      </c>
      <c r="I34" s="72">
        <v>19.6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5">
        <v>0</v>
      </c>
      <c r="P34" s="65">
        <v>0</v>
      </c>
      <c r="Q34" s="9"/>
    </row>
    <row r="35" spans="1:17" ht="18.75" customHeight="1">
      <c r="A35" s="139" t="s">
        <v>64</v>
      </c>
      <c r="B35" s="140"/>
      <c r="C35" s="69" t="s">
        <v>20</v>
      </c>
      <c r="D35" s="70"/>
      <c r="E35" s="101"/>
      <c r="F35" s="71"/>
      <c r="G35" s="67">
        <f t="shared" si="0"/>
        <v>132.7</v>
      </c>
      <c r="H35" s="67">
        <f t="shared" si="0"/>
        <v>132.7</v>
      </c>
      <c r="I35" s="72">
        <v>132.7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5">
        <v>0</v>
      </c>
      <c r="P35" s="65">
        <v>0</v>
      </c>
      <c r="Q35" s="9"/>
    </row>
    <row r="36" spans="1:17" ht="19.5" customHeight="1">
      <c r="A36" s="104" t="s">
        <v>65</v>
      </c>
      <c r="B36" s="105"/>
      <c r="C36" s="69" t="s">
        <v>20</v>
      </c>
      <c r="D36" s="70"/>
      <c r="E36" s="101"/>
      <c r="F36" s="71"/>
      <c r="G36" s="67">
        <f t="shared" si="0"/>
        <v>117.7</v>
      </c>
      <c r="H36" s="67">
        <v>117.7</v>
      </c>
      <c r="I36" s="67">
        <v>117.7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5">
        <v>0</v>
      </c>
      <c r="P36" s="65">
        <v>0</v>
      </c>
      <c r="Q36" s="9"/>
    </row>
    <row r="37" spans="1:17" ht="18" customHeight="1">
      <c r="A37" s="104" t="s">
        <v>53</v>
      </c>
      <c r="B37" s="105"/>
      <c r="C37" s="69" t="s">
        <v>21</v>
      </c>
      <c r="D37" s="70"/>
      <c r="E37" s="101"/>
      <c r="F37" s="71"/>
      <c r="G37" s="67">
        <f>H37</f>
        <v>55</v>
      </c>
      <c r="H37" s="67">
        <f>J37</f>
        <v>55</v>
      </c>
      <c r="I37" s="67">
        <v>0</v>
      </c>
      <c r="J37" s="67">
        <v>55</v>
      </c>
      <c r="K37" s="67">
        <v>0</v>
      </c>
      <c r="L37" s="67">
        <v>0</v>
      </c>
      <c r="M37" s="67">
        <v>0</v>
      </c>
      <c r="N37" s="67">
        <v>0</v>
      </c>
      <c r="O37" s="65">
        <v>0</v>
      </c>
      <c r="P37" s="65">
        <v>0</v>
      </c>
      <c r="Q37" s="9"/>
    </row>
    <row r="38" spans="1:17" ht="22.5" customHeight="1">
      <c r="A38" s="104" t="s">
        <v>78</v>
      </c>
      <c r="B38" s="105"/>
      <c r="C38" s="69" t="s">
        <v>21</v>
      </c>
      <c r="D38" s="70"/>
      <c r="E38" s="101"/>
      <c r="F38" s="71"/>
      <c r="G38" s="67">
        <f>H38</f>
        <v>40.6</v>
      </c>
      <c r="H38" s="67">
        <f>J38</f>
        <v>40.6</v>
      </c>
      <c r="I38" s="67">
        <v>0</v>
      </c>
      <c r="J38" s="67">
        <v>40.6</v>
      </c>
      <c r="K38" s="67">
        <v>0</v>
      </c>
      <c r="L38" s="67">
        <v>0</v>
      </c>
      <c r="M38" s="67">
        <v>0</v>
      </c>
      <c r="N38" s="67">
        <v>0</v>
      </c>
      <c r="O38" s="65">
        <v>0</v>
      </c>
      <c r="P38" s="65">
        <v>0</v>
      </c>
      <c r="Q38" s="9"/>
    </row>
    <row r="39" spans="1:18" ht="21" customHeight="1">
      <c r="A39" s="104" t="s">
        <v>77</v>
      </c>
      <c r="B39" s="105"/>
      <c r="C39" s="69" t="s">
        <v>21</v>
      </c>
      <c r="D39" s="70"/>
      <c r="E39" s="101"/>
      <c r="F39" s="71"/>
      <c r="G39" s="67">
        <f>H39</f>
        <v>119.5</v>
      </c>
      <c r="H39" s="67">
        <f>J39</f>
        <v>119.5</v>
      </c>
      <c r="I39" s="67">
        <v>0</v>
      </c>
      <c r="J39" s="67">
        <v>119.5</v>
      </c>
      <c r="K39" s="67">
        <v>0</v>
      </c>
      <c r="L39" s="67">
        <v>0</v>
      </c>
      <c r="M39" s="67">
        <v>0</v>
      </c>
      <c r="N39" s="67">
        <v>0</v>
      </c>
      <c r="O39" s="65">
        <v>0</v>
      </c>
      <c r="P39" s="65">
        <v>0</v>
      </c>
      <c r="Q39" s="9"/>
      <c r="R39" s="18"/>
    </row>
    <row r="40" spans="1:17" ht="18" customHeight="1">
      <c r="A40" s="104" t="s">
        <v>76</v>
      </c>
      <c r="B40" s="105"/>
      <c r="C40" s="69" t="s">
        <v>21</v>
      </c>
      <c r="D40" s="70"/>
      <c r="E40" s="101"/>
      <c r="F40" s="71"/>
      <c r="G40" s="67">
        <f>H40</f>
        <v>112.3</v>
      </c>
      <c r="H40" s="67">
        <f>J40</f>
        <v>112.3</v>
      </c>
      <c r="I40" s="67">
        <v>0</v>
      </c>
      <c r="J40" s="67">
        <v>112.3</v>
      </c>
      <c r="K40" s="67">
        <v>0</v>
      </c>
      <c r="L40" s="67">
        <v>0</v>
      </c>
      <c r="M40" s="67">
        <v>0</v>
      </c>
      <c r="N40" s="67">
        <v>0</v>
      </c>
      <c r="O40" s="65">
        <v>0</v>
      </c>
      <c r="P40" s="65">
        <v>0</v>
      </c>
      <c r="Q40" s="9"/>
    </row>
    <row r="41" spans="1:17" ht="18" customHeight="1">
      <c r="A41" s="104" t="s">
        <v>54</v>
      </c>
      <c r="B41" s="105"/>
      <c r="C41" s="69" t="s">
        <v>21</v>
      </c>
      <c r="D41" s="70"/>
      <c r="E41" s="101"/>
      <c r="F41" s="71"/>
      <c r="G41" s="67">
        <f>H41</f>
        <v>39.5</v>
      </c>
      <c r="H41" s="67">
        <f>J41</f>
        <v>39.5</v>
      </c>
      <c r="I41" s="67">
        <v>0</v>
      </c>
      <c r="J41" s="67">
        <v>39.5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5">
        <v>0</v>
      </c>
      <c r="Q41" s="9"/>
    </row>
    <row r="42" spans="1:18" ht="21" customHeight="1">
      <c r="A42" s="104" t="s">
        <v>79</v>
      </c>
      <c r="B42" s="105"/>
      <c r="C42" s="69" t="s">
        <v>21</v>
      </c>
      <c r="D42" s="70"/>
      <c r="E42" s="101"/>
      <c r="F42" s="71"/>
      <c r="G42" s="67">
        <v>49</v>
      </c>
      <c r="H42" s="67">
        <v>49</v>
      </c>
      <c r="I42" s="67">
        <v>0</v>
      </c>
      <c r="J42" s="67">
        <v>49</v>
      </c>
      <c r="K42" s="67">
        <v>0</v>
      </c>
      <c r="L42" s="67">
        <v>0</v>
      </c>
      <c r="M42" s="67">
        <v>0</v>
      </c>
      <c r="N42" s="67">
        <v>0</v>
      </c>
      <c r="O42" s="65">
        <v>0</v>
      </c>
      <c r="P42" s="65">
        <v>0</v>
      </c>
      <c r="Q42" s="9"/>
      <c r="R42" s="2" t="s">
        <v>33</v>
      </c>
    </row>
    <row r="43" spans="1:18" ht="21" customHeight="1">
      <c r="A43" s="104" t="s">
        <v>78</v>
      </c>
      <c r="B43" s="105"/>
      <c r="C43" s="69" t="s">
        <v>22</v>
      </c>
      <c r="D43" s="70"/>
      <c r="E43" s="101"/>
      <c r="F43" s="71"/>
      <c r="G43" s="67">
        <f aca="true" t="shared" si="1" ref="G43:G65">H43</f>
        <v>220</v>
      </c>
      <c r="H43" s="67">
        <f>K43</f>
        <v>220</v>
      </c>
      <c r="I43" s="67">
        <v>0</v>
      </c>
      <c r="J43" s="67">
        <v>0</v>
      </c>
      <c r="K43" s="67">
        <v>220</v>
      </c>
      <c r="L43" s="67">
        <v>0</v>
      </c>
      <c r="M43" s="67">
        <v>0</v>
      </c>
      <c r="N43" s="67">
        <v>0</v>
      </c>
      <c r="O43" s="65">
        <v>0</v>
      </c>
      <c r="P43" s="65">
        <v>0</v>
      </c>
      <c r="Q43" s="9"/>
      <c r="R43" s="2"/>
    </row>
    <row r="44" spans="1:18" ht="21" customHeight="1">
      <c r="A44" s="104" t="s">
        <v>108</v>
      </c>
      <c r="B44" s="105"/>
      <c r="C44" s="69" t="s">
        <v>22</v>
      </c>
      <c r="D44" s="70"/>
      <c r="E44" s="101"/>
      <c r="F44" s="71"/>
      <c r="G44" s="67">
        <f t="shared" si="1"/>
        <v>87.2</v>
      </c>
      <c r="H44" s="67">
        <f>K44</f>
        <v>87.2</v>
      </c>
      <c r="I44" s="67">
        <v>0</v>
      </c>
      <c r="J44" s="67">
        <v>0</v>
      </c>
      <c r="K44" s="67">
        <v>87.2</v>
      </c>
      <c r="L44" s="67">
        <v>0</v>
      </c>
      <c r="M44" s="67">
        <v>0</v>
      </c>
      <c r="N44" s="67">
        <v>0</v>
      </c>
      <c r="O44" s="65">
        <v>0</v>
      </c>
      <c r="P44" s="65">
        <v>0</v>
      </c>
      <c r="Q44" s="9"/>
      <c r="R44" s="2"/>
    </row>
    <row r="45" spans="1:18" ht="21" customHeight="1">
      <c r="A45" s="104" t="s">
        <v>100</v>
      </c>
      <c r="B45" s="105"/>
      <c r="C45" s="69" t="s">
        <v>22</v>
      </c>
      <c r="D45" s="70"/>
      <c r="E45" s="101"/>
      <c r="F45" s="71"/>
      <c r="G45" s="67">
        <f t="shared" si="1"/>
        <v>138.2</v>
      </c>
      <c r="H45" s="67">
        <f aca="true" t="shared" si="2" ref="H45:H58">SUM(I45:K45)</f>
        <v>138.2</v>
      </c>
      <c r="I45" s="67">
        <v>0</v>
      </c>
      <c r="J45" s="67">
        <v>0</v>
      </c>
      <c r="K45" s="67">
        <v>138.2</v>
      </c>
      <c r="L45" s="67">
        <v>0</v>
      </c>
      <c r="M45" s="67">
        <v>0</v>
      </c>
      <c r="N45" s="67">
        <v>0</v>
      </c>
      <c r="O45" s="65">
        <v>0</v>
      </c>
      <c r="P45" s="65">
        <v>0</v>
      </c>
      <c r="Q45" s="9"/>
      <c r="R45" s="2"/>
    </row>
    <row r="46" spans="1:18" ht="21" customHeight="1">
      <c r="A46" s="104" t="s">
        <v>87</v>
      </c>
      <c r="B46" s="105"/>
      <c r="C46" s="69" t="s">
        <v>22</v>
      </c>
      <c r="D46" s="70"/>
      <c r="E46" s="101"/>
      <c r="F46" s="71"/>
      <c r="G46" s="67">
        <f t="shared" si="1"/>
        <v>66.1</v>
      </c>
      <c r="H46" s="67">
        <f t="shared" si="2"/>
        <v>66.1</v>
      </c>
      <c r="I46" s="67">
        <v>0</v>
      </c>
      <c r="J46" s="67">
        <v>0</v>
      </c>
      <c r="K46" s="67">
        <v>66.1</v>
      </c>
      <c r="L46" s="67">
        <v>0</v>
      </c>
      <c r="M46" s="67">
        <v>0</v>
      </c>
      <c r="N46" s="67">
        <v>0</v>
      </c>
      <c r="O46" s="65">
        <v>0</v>
      </c>
      <c r="P46" s="65">
        <v>0</v>
      </c>
      <c r="Q46" s="9"/>
      <c r="R46" s="2"/>
    </row>
    <row r="47" spans="1:18" ht="21" customHeight="1">
      <c r="A47" s="104" t="s">
        <v>102</v>
      </c>
      <c r="B47" s="105"/>
      <c r="C47" s="69" t="s">
        <v>22</v>
      </c>
      <c r="D47" s="70"/>
      <c r="E47" s="101"/>
      <c r="F47" s="71"/>
      <c r="G47" s="67">
        <f t="shared" si="1"/>
        <v>81.2</v>
      </c>
      <c r="H47" s="67">
        <f t="shared" si="2"/>
        <v>81.2</v>
      </c>
      <c r="I47" s="67">
        <v>0</v>
      </c>
      <c r="J47" s="67">
        <v>0</v>
      </c>
      <c r="K47" s="67">
        <v>81.2</v>
      </c>
      <c r="L47" s="67">
        <v>0</v>
      </c>
      <c r="M47" s="67">
        <v>0</v>
      </c>
      <c r="N47" s="67">
        <v>0</v>
      </c>
      <c r="O47" s="65">
        <v>0</v>
      </c>
      <c r="P47" s="65">
        <v>0</v>
      </c>
      <c r="Q47" s="9"/>
      <c r="R47" s="2"/>
    </row>
    <row r="48" spans="1:18" ht="21" customHeight="1">
      <c r="A48" s="104" t="s">
        <v>101</v>
      </c>
      <c r="B48" s="105"/>
      <c r="C48" s="69" t="s">
        <v>22</v>
      </c>
      <c r="D48" s="70"/>
      <c r="E48" s="101"/>
      <c r="F48" s="71"/>
      <c r="G48" s="67">
        <f t="shared" si="1"/>
        <v>93.2</v>
      </c>
      <c r="H48" s="67">
        <f t="shared" si="2"/>
        <v>93.2</v>
      </c>
      <c r="I48" s="67">
        <v>0</v>
      </c>
      <c r="J48" s="67">
        <v>0</v>
      </c>
      <c r="K48" s="67">
        <v>93.2</v>
      </c>
      <c r="L48" s="67">
        <v>0</v>
      </c>
      <c r="M48" s="67">
        <v>0</v>
      </c>
      <c r="N48" s="67">
        <v>0</v>
      </c>
      <c r="O48" s="65">
        <v>0</v>
      </c>
      <c r="P48" s="65">
        <v>0</v>
      </c>
      <c r="Q48" s="9"/>
      <c r="R48" s="2"/>
    </row>
    <row r="49" spans="1:18" ht="21" customHeight="1">
      <c r="A49" s="104" t="s">
        <v>54</v>
      </c>
      <c r="B49" s="105"/>
      <c r="C49" s="69" t="s">
        <v>22</v>
      </c>
      <c r="D49" s="70"/>
      <c r="E49" s="101"/>
      <c r="F49" s="71"/>
      <c r="G49" s="67">
        <f t="shared" si="1"/>
        <v>45.1</v>
      </c>
      <c r="H49" s="67">
        <f t="shared" si="2"/>
        <v>45.1</v>
      </c>
      <c r="I49" s="67">
        <v>0</v>
      </c>
      <c r="J49" s="67">
        <v>0</v>
      </c>
      <c r="K49" s="67">
        <v>45.1</v>
      </c>
      <c r="L49" s="67">
        <v>0</v>
      </c>
      <c r="M49" s="67">
        <v>0</v>
      </c>
      <c r="N49" s="67">
        <v>0</v>
      </c>
      <c r="O49" s="65">
        <v>0</v>
      </c>
      <c r="P49" s="65">
        <v>0</v>
      </c>
      <c r="Q49" s="9"/>
      <c r="R49" s="2"/>
    </row>
    <row r="50" spans="1:18" ht="24.75" customHeight="1">
      <c r="A50" s="104" t="s">
        <v>109</v>
      </c>
      <c r="B50" s="105"/>
      <c r="C50" s="69" t="s">
        <v>22</v>
      </c>
      <c r="D50" s="70"/>
      <c r="E50" s="101"/>
      <c r="F50" s="71"/>
      <c r="G50" s="67">
        <f t="shared" si="1"/>
        <v>132.9</v>
      </c>
      <c r="H50" s="67">
        <f t="shared" si="2"/>
        <v>132.9</v>
      </c>
      <c r="I50" s="67">
        <v>0</v>
      </c>
      <c r="J50" s="67">
        <v>0</v>
      </c>
      <c r="K50" s="67">
        <v>132.9</v>
      </c>
      <c r="L50" s="67">
        <v>0</v>
      </c>
      <c r="M50" s="67">
        <v>0</v>
      </c>
      <c r="N50" s="67">
        <v>0</v>
      </c>
      <c r="O50" s="65">
        <v>0</v>
      </c>
      <c r="P50" s="65">
        <v>0</v>
      </c>
      <c r="Q50" s="9"/>
      <c r="R50" s="2"/>
    </row>
    <row r="51" spans="1:18" ht="21" customHeight="1">
      <c r="A51" s="104" t="s">
        <v>103</v>
      </c>
      <c r="B51" s="105"/>
      <c r="C51" s="69" t="s">
        <v>22</v>
      </c>
      <c r="D51" s="70"/>
      <c r="E51" s="101"/>
      <c r="F51" s="71"/>
      <c r="G51" s="67">
        <f t="shared" si="1"/>
        <v>37.2</v>
      </c>
      <c r="H51" s="67">
        <f t="shared" si="2"/>
        <v>37.2</v>
      </c>
      <c r="I51" s="67">
        <v>0</v>
      </c>
      <c r="J51" s="67">
        <v>0</v>
      </c>
      <c r="K51" s="67">
        <v>37.2</v>
      </c>
      <c r="L51" s="67">
        <v>0</v>
      </c>
      <c r="M51" s="67">
        <v>0</v>
      </c>
      <c r="N51" s="67">
        <v>0</v>
      </c>
      <c r="O51" s="65">
        <v>0</v>
      </c>
      <c r="P51" s="65">
        <v>0</v>
      </c>
      <c r="Q51" s="9"/>
      <c r="R51" s="2"/>
    </row>
    <row r="52" spans="1:18" ht="21" customHeight="1">
      <c r="A52" s="104" t="s">
        <v>104</v>
      </c>
      <c r="B52" s="105"/>
      <c r="C52" s="69" t="s">
        <v>22</v>
      </c>
      <c r="D52" s="70"/>
      <c r="E52" s="101"/>
      <c r="F52" s="71"/>
      <c r="G52" s="67">
        <f t="shared" si="1"/>
        <v>138.2</v>
      </c>
      <c r="H52" s="67">
        <f t="shared" si="2"/>
        <v>138.2</v>
      </c>
      <c r="I52" s="67">
        <v>0</v>
      </c>
      <c r="J52" s="67">
        <v>0</v>
      </c>
      <c r="K52" s="67">
        <v>138.2</v>
      </c>
      <c r="L52" s="67">
        <v>0</v>
      </c>
      <c r="M52" s="67">
        <v>0</v>
      </c>
      <c r="N52" s="67">
        <v>0</v>
      </c>
      <c r="O52" s="65">
        <v>0</v>
      </c>
      <c r="P52" s="65">
        <v>0</v>
      </c>
      <c r="Q52" s="9"/>
      <c r="R52" s="2"/>
    </row>
    <row r="53" spans="1:18" ht="21" customHeight="1">
      <c r="A53" s="104" t="s">
        <v>111</v>
      </c>
      <c r="B53" s="105"/>
      <c r="C53" s="69" t="s">
        <v>22</v>
      </c>
      <c r="D53" s="70"/>
      <c r="E53" s="101"/>
      <c r="F53" s="71"/>
      <c r="G53" s="67">
        <f>H53</f>
        <v>202</v>
      </c>
      <c r="H53" s="67">
        <f>SUM(I53:P53)</f>
        <v>202</v>
      </c>
      <c r="I53" s="67">
        <v>0</v>
      </c>
      <c r="J53" s="67">
        <v>0</v>
      </c>
      <c r="K53" s="67">
        <v>202</v>
      </c>
      <c r="L53" s="67">
        <v>0</v>
      </c>
      <c r="M53" s="67">
        <v>0</v>
      </c>
      <c r="N53" s="67">
        <v>0</v>
      </c>
      <c r="O53" s="65">
        <v>0</v>
      </c>
      <c r="P53" s="65">
        <v>0</v>
      </c>
      <c r="Q53" s="9"/>
      <c r="R53" s="2"/>
    </row>
    <row r="54" spans="1:18" ht="21" customHeight="1">
      <c r="A54" s="104" t="s">
        <v>112</v>
      </c>
      <c r="B54" s="105"/>
      <c r="C54" s="69" t="s">
        <v>22</v>
      </c>
      <c r="D54" s="70"/>
      <c r="E54" s="101"/>
      <c r="F54" s="71"/>
      <c r="G54" s="67">
        <f>H54</f>
        <v>132.9</v>
      </c>
      <c r="H54" s="67">
        <f>SUM(I54:P54)</f>
        <v>132.9</v>
      </c>
      <c r="I54" s="67">
        <v>0</v>
      </c>
      <c r="J54" s="67">
        <v>0</v>
      </c>
      <c r="K54" s="67">
        <v>132.9</v>
      </c>
      <c r="L54" s="67">
        <v>0</v>
      </c>
      <c r="M54" s="67">
        <v>0</v>
      </c>
      <c r="N54" s="67">
        <v>0</v>
      </c>
      <c r="O54" s="65">
        <v>0</v>
      </c>
      <c r="P54" s="65">
        <v>0</v>
      </c>
      <c r="Q54" s="9"/>
      <c r="R54" s="2"/>
    </row>
    <row r="55" spans="1:18" ht="21" customHeight="1">
      <c r="A55" s="104" t="s">
        <v>110</v>
      </c>
      <c r="B55" s="105"/>
      <c r="C55" s="69" t="s">
        <v>22</v>
      </c>
      <c r="D55" s="70"/>
      <c r="E55" s="101"/>
      <c r="F55" s="71"/>
      <c r="G55" s="67">
        <f t="shared" si="1"/>
        <v>103.7</v>
      </c>
      <c r="H55" s="67">
        <f t="shared" si="2"/>
        <v>103.7</v>
      </c>
      <c r="I55" s="67">
        <v>0</v>
      </c>
      <c r="J55" s="67">
        <v>0</v>
      </c>
      <c r="K55" s="67">
        <v>103.7</v>
      </c>
      <c r="L55" s="67">
        <v>0</v>
      </c>
      <c r="M55" s="67">
        <v>0</v>
      </c>
      <c r="N55" s="67">
        <v>0</v>
      </c>
      <c r="O55" s="65">
        <v>0</v>
      </c>
      <c r="P55" s="65">
        <v>0</v>
      </c>
      <c r="Q55" s="9"/>
      <c r="R55" s="2"/>
    </row>
    <row r="56" spans="1:18" ht="21" customHeight="1">
      <c r="A56" s="104" t="s">
        <v>105</v>
      </c>
      <c r="B56" s="105"/>
      <c r="C56" s="69" t="s">
        <v>22</v>
      </c>
      <c r="D56" s="70"/>
      <c r="E56" s="101"/>
      <c r="F56" s="71"/>
      <c r="G56" s="67">
        <f t="shared" si="1"/>
        <v>212.6</v>
      </c>
      <c r="H56" s="67">
        <f t="shared" si="2"/>
        <v>212.6</v>
      </c>
      <c r="I56" s="67">
        <v>0</v>
      </c>
      <c r="J56" s="67">
        <v>0</v>
      </c>
      <c r="K56" s="67">
        <v>212.6</v>
      </c>
      <c r="L56" s="67">
        <v>0</v>
      </c>
      <c r="M56" s="67">
        <v>0</v>
      </c>
      <c r="N56" s="67">
        <v>0</v>
      </c>
      <c r="O56" s="65">
        <v>0</v>
      </c>
      <c r="P56" s="65">
        <v>0</v>
      </c>
      <c r="Q56" s="9"/>
      <c r="R56" s="2"/>
    </row>
    <row r="57" spans="1:18" ht="21" customHeight="1">
      <c r="A57" s="104" t="s">
        <v>107</v>
      </c>
      <c r="B57" s="105"/>
      <c r="C57" s="69" t="s">
        <v>22</v>
      </c>
      <c r="D57" s="70"/>
      <c r="E57" s="101"/>
      <c r="F57" s="71"/>
      <c r="G57" s="67">
        <f t="shared" si="1"/>
        <v>26.6</v>
      </c>
      <c r="H57" s="67">
        <f t="shared" si="2"/>
        <v>26.6</v>
      </c>
      <c r="I57" s="67">
        <v>0</v>
      </c>
      <c r="J57" s="67">
        <v>0</v>
      </c>
      <c r="K57" s="67">
        <v>26.6</v>
      </c>
      <c r="L57" s="67">
        <v>0</v>
      </c>
      <c r="M57" s="67">
        <v>0</v>
      </c>
      <c r="N57" s="67">
        <v>0</v>
      </c>
      <c r="O57" s="65">
        <v>0</v>
      </c>
      <c r="P57" s="65">
        <v>0</v>
      </c>
      <c r="Q57" s="9"/>
      <c r="R57" s="2"/>
    </row>
    <row r="58" spans="1:18" ht="21" customHeight="1">
      <c r="A58" s="104" t="s">
        <v>106</v>
      </c>
      <c r="B58" s="105"/>
      <c r="C58" s="69" t="s">
        <v>22</v>
      </c>
      <c r="D58" s="70"/>
      <c r="E58" s="101"/>
      <c r="F58" s="71"/>
      <c r="G58" s="67">
        <f t="shared" si="1"/>
        <v>50.5</v>
      </c>
      <c r="H58" s="67">
        <f t="shared" si="2"/>
        <v>50.5</v>
      </c>
      <c r="I58" s="67">
        <v>0</v>
      </c>
      <c r="J58" s="67">
        <v>0</v>
      </c>
      <c r="K58" s="67">
        <v>50.5</v>
      </c>
      <c r="L58" s="67">
        <v>0</v>
      </c>
      <c r="M58" s="67">
        <v>0</v>
      </c>
      <c r="N58" s="67">
        <v>0</v>
      </c>
      <c r="O58" s="65">
        <v>0</v>
      </c>
      <c r="P58" s="65">
        <v>0</v>
      </c>
      <c r="Q58" s="9"/>
      <c r="R58" s="2"/>
    </row>
    <row r="59" spans="1:18" ht="21" customHeight="1">
      <c r="A59" s="104" t="s">
        <v>128</v>
      </c>
      <c r="B59" s="105"/>
      <c r="C59" s="69" t="s">
        <v>23</v>
      </c>
      <c r="D59" s="70"/>
      <c r="E59" s="101"/>
      <c r="F59" s="71"/>
      <c r="G59" s="67">
        <f t="shared" si="1"/>
        <v>40</v>
      </c>
      <c r="H59" s="67">
        <f aca="true" t="shared" si="3" ref="H59:H65">SUM(I59:P59)</f>
        <v>40</v>
      </c>
      <c r="I59" s="67">
        <v>0</v>
      </c>
      <c r="J59" s="67">
        <v>0</v>
      </c>
      <c r="K59" s="67">
        <v>0</v>
      </c>
      <c r="L59" s="67">
        <v>40</v>
      </c>
      <c r="M59" s="67">
        <v>0</v>
      </c>
      <c r="N59" s="67">
        <v>0</v>
      </c>
      <c r="O59" s="65">
        <v>0</v>
      </c>
      <c r="P59" s="65">
        <v>0</v>
      </c>
      <c r="Q59" s="9"/>
      <c r="R59" s="2"/>
    </row>
    <row r="60" spans="1:18" ht="21" customHeight="1">
      <c r="A60" s="104" t="s">
        <v>129</v>
      </c>
      <c r="B60" s="105"/>
      <c r="C60" s="69" t="s">
        <v>23</v>
      </c>
      <c r="D60" s="70"/>
      <c r="E60" s="101"/>
      <c r="F60" s="71"/>
      <c r="G60" s="67">
        <f t="shared" si="1"/>
        <v>17.5</v>
      </c>
      <c r="H60" s="67">
        <f t="shared" si="3"/>
        <v>17.5</v>
      </c>
      <c r="I60" s="67">
        <v>0</v>
      </c>
      <c r="J60" s="67">
        <v>0</v>
      </c>
      <c r="K60" s="67">
        <v>0</v>
      </c>
      <c r="L60" s="67">
        <v>17.5</v>
      </c>
      <c r="M60" s="67">
        <v>0</v>
      </c>
      <c r="N60" s="67">
        <v>0</v>
      </c>
      <c r="O60" s="65">
        <v>0</v>
      </c>
      <c r="P60" s="65">
        <v>0</v>
      </c>
      <c r="Q60" s="9"/>
      <c r="R60" s="2"/>
    </row>
    <row r="61" spans="1:18" ht="21" customHeight="1">
      <c r="A61" s="104" t="s">
        <v>115</v>
      </c>
      <c r="B61" s="105"/>
      <c r="C61" s="69" t="s">
        <v>23</v>
      </c>
      <c r="D61" s="70"/>
      <c r="E61" s="101"/>
      <c r="F61" s="71"/>
      <c r="G61" s="67">
        <f t="shared" si="1"/>
        <v>42.5</v>
      </c>
      <c r="H61" s="67">
        <f t="shared" si="3"/>
        <v>42.5</v>
      </c>
      <c r="I61" s="67">
        <v>0</v>
      </c>
      <c r="J61" s="67">
        <v>0</v>
      </c>
      <c r="K61" s="67">
        <v>0</v>
      </c>
      <c r="L61" s="67">
        <v>42.5</v>
      </c>
      <c r="M61" s="67">
        <v>0</v>
      </c>
      <c r="N61" s="67">
        <v>0</v>
      </c>
      <c r="O61" s="65">
        <v>0</v>
      </c>
      <c r="P61" s="65">
        <v>0</v>
      </c>
      <c r="Q61" s="9"/>
      <c r="R61" s="2"/>
    </row>
    <row r="62" spans="1:18" ht="21" customHeight="1">
      <c r="A62" s="104" t="s">
        <v>136</v>
      </c>
      <c r="B62" s="105"/>
      <c r="C62" s="69" t="s">
        <v>68</v>
      </c>
      <c r="D62" s="70"/>
      <c r="E62" s="101"/>
      <c r="F62" s="71"/>
      <c r="G62" s="67">
        <f t="shared" si="1"/>
        <v>299.2</v>
      </c>
      <c r="H62" s="67">
        <f t="shared" si="3"/>
        <v>299.2</v>
      </c>
      <c r="I62" s="67">
        <v>0</v>
      </c>
      <c r="J62" s="67">
        <v>0</v>
      </c>
      <c r="K62" s="67">
        <v>0</v>
      </c>
      <c r="L62" s="67">
        <v>0</v>
      </c>
      <c r="M62" s="67">
        <v>299.2</v>
      </c>
      <c r="N62" s="67">
        <v>0</v>
      </c>
      <c r="O62" s="65">
        <v>0</v>
      </c>
      <c r="P62" s="65">
        <v>0</v>
      </c>
      <c r="Q62" s="9"/>
      <c r="R62" s="2"/>
    </row>
    <row r="63" spans="1:18" ht="21" customHeight="1">
      <c r="A63" s="104" t="s">
        <v>115</v>
      </c>
      <c r="B63" s="105"/>
      <c r="C63" s="69" t="s">
        <v>68</v>
      </c>
      <c r="D63" s="70"/>
      <c r="E63" s="101"/>
      <c r="F63" s="71"/>
      <c r="G63" s="67">
        <f t="shared" si="1"/>
        <v>140.9</v>
      </c>
      <c r="H63" s="67">
        <f t="shared" si="3"/>
        <v>140.9</v>
      </c>
      <c r="I63" s="67">
        <v>0</v>
      </c>
      <c r="J63" s="67">
        <v>0</v>
      </c>
      <c r="K63" s="67">
        <v>0</v>
      </c>
      <c r="L63" s="67">
        <v>0</v>
      </c>
      <c r="M63" s="67">
        <v>140.9</v>
      </c>
      <c r="N63" s="67">
        <v>0</v>
      </c>
      <c r="O63" s="65">
        <v>0</v>
      </c>
      <c r="P63" s="65">
        <v>0</v>
      </c>
      <c r="Q63" s="9"/>
      <c r="R63" s="2"/>
    </row>
    <row r="64" spans="1:18" ht="21" customHeight="1">
      <c r="A64" s="104" t="s">
        <v>116</v>
      </c>
      <c r="B64" s="105"/>
      <c r="C64" s="69" t="s">
        <v>94</v>
      </c>
      <c r="D64" s="70"/>
      <c r="E64" s="101"/>
      <c r="F64" s="71"/>
      <c r="G64" s="67">
        <f t="shared" si="1"/>
        <v>288.3</v>
      </c>
      <c r="H64" s="67">
        <f t="shared" si="3"/>
        <v>288.3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288.3</v>
      </c>
      <c r="O64" s="65">
        <v>0</v>
      </c>
      <c r="P64" s="65">
        <v>0</v>
      </c>
      <c r="Q64" s="9"/>
      <c r="R64" s="2"/>
    </row>
    <row r="65" spans="1:18" ht="21" customHeight="1">
      <c r="A65" s="104" t="s">
        <v>117</v>
      </c>
      <c r="B65" s="105"/>
      <c r="C65" s="69" t="s">
        <v>94</v>
      </c>
      <c r="D65" s="70"/>
      <c r="E65" s="102"/>
      <c r="F65" s="71"/>
      <c r="G65" s="67">
        <f t="shared" si="1"/>
        <v>169.4</v>
      </c>
      <c r="H65" s="67">
        <f t="shared" si="3"/>
        <v>169.4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169.4</v>
      </c>
      <c r="O65" s="65">
        <v>0</v>
      </c>
      <c r="P65" s="65">
        <v>0</v>
      </c>
      <c r="Q65" s="9"/>
      <c r="R65" s="2"/>
    </row>
    <row r="66" spans="1:18" ht="51" customHeight="1">
      <c r="A66" s="99" t="s">
        <v>27</v>
      </c>
      <c r="B66" s="103"/>
      <c r="C66" s="14"/>
      <c r="D66" s="16"/>
      <c r="E66" s="94" t="s">
        <v>5</v>
      </c>
      <c r="F66" s="10"/>
      <c r="G66" s="13">
        <f>SUM(G67:G76)</f>
        <v>4099.4</v>
      </c>
      <c r="H66" s="13">
        <f>SUM(H67:H76)</f>
        <v>4099.4</v>
      </c>
      <c r="I66" s="13">
        <f>SUM(I67:I68)</f>
        <v>815</v>
      </c>
      <c r="J66" s="13">
        <f>SUM(J67:J68)</f>
        <v>0</v>
      </c>
      <c r="K66" s="13">
        <f>SUM(K67:K68)</f>
        <v>0</v>
      </c>
      <c r="L66" s="13">
        <f>SUM(L67:L76)</f>
        <v>590</v>
      </c>
      <c r="M66" s="13">
        <f>SUM(M67:M76)</f>
        <v>1603.5000000000002</v>
      </c>
      <c r="N66" s="13">
        <f>SUM(N67:N76)</f>
        <v>1090.8999999999999</v>
      </c>
      <c r="O66" s="64">
        <v>0</v>
      </c>
      <c r="P66" s="64">
        <v>0</v>
      </c>
      <c r="Q66" s="9"/>
      <c r="R66" s="2"/>
    </row>
    <row r="67" spans="1:18" ht="30" customHeight="1">
      <c r="A67" s="90" t="s">
        <v>28</v>
      </c>
      <c r="B67" s="91"/>
      <c r="C67" s="14" t="s">
        <v>20</v>
      </c>
      <c r="D67" s="16"/>
      <c r="E67" s="95"/>
      <c r="F67" s="10"/>
      <c r="G67" s="15">
        <v>650</v>
      </c>
      <c r="H67" s="15">
        <v>650</v>
      </c>
      <c r="I67" s="15">
        <v>650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65">
        <v>0</v>
      </c>
      <c r="P67" s="65">
        <v>0</v>
      </c>
      <c r="Q67" s="9"/>
      <c r="R67" s="2"/>
    </row>
    <row r="68" spans="1:17" ht="34.5" customHeight="1">
      <c r="A68" s="90" t="s">
        <v>29</v>
      </c>
      <c r="B68" s="91"/>
      <c r="C68" s="14" t="s">
        <v>20</v>
      </c>
      <c r="D68" s="16"/>
      <c r="E68" s="95"/>
      <c r="F68" s="10"/>
      <c r="G68" s="15">
        <v>165</v>
      </c>
      <c r="H68" s="15">
        <v>165</v>
      </c>
      <c r="I68" s="15">
        <v>165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5">
        <v>0</v>
      </c>
      <c r="P68" s="65">
        <v>0</v>
      </c>
      <c r="Q68" s="9"/>
    </row>
    <row r="69" spans="1:17" ht="25.5" customHeight="1">
      <c r="A69" s="90" t="s">
        <v>134</v>
      </c>
      <c r="B69" s="91"/>
      <c r="C69" s="14" t="s">
        <v>23</v>
      </c>
      <c r="D69" s="16"/>
      <c r="E69" s="95"/>
      <c r="F69" s="10"/>
      <c r="G69" s="15">
        <f aca="true" t="shared" si="4" ref="G69:G76">H69</f>
        <v>590</v>
      </c>
      <c r="H69" s="15">
        <f aca="true" t="shared" si="5" ref="H69:H76">SUM(I69:P69)</f>
        <v>590</v>
      </c>
      <c r="I69" s="15">
        <v>0</v>
      </c>
      <c r="J69" s="15">
        <v>0</v>
      </c>
      <c r="K69" s="15">
        <v>0</v>
      </c>
      <c r="L69" s="15">
        <v>590</v>
      </c>
      <c r="M69" s="15">
        <v>0</v>
      </c>
      <c r="N69" s="15">
        <v>0</v>
      </c>
      <c r="O69" s="65">
        <v>0</v>
      </c>
      <c r="P69" s="65">
        <v>0</v>
      </c>
      <c r="Q69" s="9"/>
    </row>
    <row r="70" spans="1:17" ht="25.5" customHeight="1">
      <c r="A70" s="90" t="s">
        <v>126</v>
      </c>
      <c r="B70" s="91"/>
      <c r="C70" s="14" t="s">
        <v>24</v>
      </c>
      <c r="D70" s="16"/>
      <c r="E70" s="95"/>
      <c r="F70" s="10"/>
      <c r="G70" s="15">
        <f>H70</f>
        <v>209.6</v>
      </c>
      <c r="H70" s="15">
        <f>M70</f>
        <v>209.6</v>
      </c>
      <c r="I70" s="15">
        <v>0</v>
      </c>
      <c r="J70" s="15">
        <v>0</v>
      </c>
      <c r="K70" s="15">
        <v>0</v>
      </c>
      <c r="L70" s="15">
        <v>0</v>
      </c>
      <c r="M70" s="15">
        <v>209.6</v>
      </c>
      <c r="N70" s="15">
        <v>0</v>
      </c>
      <c r="O70" s="65">
        <v>0</v>
      </c>
      <c r="P70" s="65">
        <v>0</v>
      </c>
      <c r="Q70" s="9"/>
    </row>
    <row r="71" spans="1:17" ht="25.5" customHeight="1">
      <c r="A71" s="90" t="s">
        <v>127</v>
      </c>
      <c r="B71" s="91"/>
      <c r="C71" s="14" t="s">
        <v>24</v>
      </c>
      <c r="D71" s="16"/>
      <c r="E71" s="95"/>
      <c r="F71" s="10"/>
      <c r="G71" s="15">
        <f t="shared" si="4"/>
        <v>592.1</v>
      </c>
      <c r="H71" s="15">
        <f t="shared" si="5"/>
        <v>592.1</v>
      </c>
      <c r="I71" s="15">
        <v>0</v>
      </c>
      <c r="J71" s="15">
        <v>0</v>
      </c>
      <c r="K71" s="15">
        <v>0</v>
      </c>
      <c r="L71" s="15">
        <v>0</v>
      </c>
      <c r="M71" s="15">
        <v>592.1</v>
      </c>
      <c r="N71" s="15">
        <v>0</v>
      </c>
      <c r="O71" s="65">
        <v>0</v>
      </c>
      <c r="P71" s="65">
        <v>0</v>
      </c>
      <c r="Q71" s="9"/>
    </row>
    <row r="72" spans="1:17" ht="25.5" customHeight="1">
      <c r="A72" s="90" t="s">
        <v>135</v>
      </c>
      <c r="B72" s="91"/>
      <c r="C72" s="14" t="s">
        <v>24</v>
      </c>
      <c r="D72" s="16"/>
      <c r="E72" s="95"/>
      <c r="F72" s="10"/>
      <c r="G72" s="15">
        <f t="shared" si="4"/>
        <v>592.1</v>
      </c>
      <c r="H72" s="15">
        <f t="shared" si="5"/>
        <v>592.1</v>
      </c>
      <c r="I72" s="15">
        <v>0</v>
      </c>
      <c r="J72" s="15">
        <v>0</v>
      </c>
      <c r="K72" s="15">
        <v>0</v>
      </c>
      <c r="L72" s="15">
        <v>0</v>
      </c>
      <c r="M72" s="15">
        <v>592.1</v>
      </c>
      <c r="N72" s="15">
        <v>0</v>
      </c>
      <c r="O72" s="65">
        <v>0</v>
      </c>
      <c r="P72" s="65">
        <v>0</v>
      </c>
      <c r="Q72" s="9"/>
    </row>
    <row r="73" spans="1:17" ht="25.5" customHeight="1">
      <c r="A73" s="90" t="s">
        <v>137</v>
      </c>
      <c r="B73" s="91"/>
      <c r="C73" s="14" t="s">
        <v>24</v>
      </c>
      <c r="D73" s="16"/>
      <c r="E73" s="95"/>
      <c r="F73" s="10"/>
      <c r="G73" s="15">
        <f>H73</f>
        <v>209.7</v>
      </c>
      <c r="H73" s="15">
        <f>M73</f>
        <v>209.7</v>
      </c>
      <c r="I73" s="15">
        <v>0</v>
      </c>
      <c r="J73" s="15">
        <v>0</v>
      </c>
      <c r="K73" s="15">
        <v>0</v>
      </c>
      <c r="L73" s="15">
        <v>0</v>
      </c>
      <c r="M73" s="15">
        <v>209.7</v>
      </c>
      <c r="N73" s="15">
        <v>0</v>
      </c>
      <c r="O73" s="65">
        <v>0</v>
      </c>
      <c r="P73" s="65">
        <v>0</v>
      </c>
      <c r="Q73" s="9"/>
    </row>
    <row r="74" spans="1:17" ht="25.5" customHeight="1">
      <c r="A74" s="90" t="s">
        <v>123</v>
      </c>
      <c r="B74" s="91"/>
      <c r="C74" s="14" t="s">
        <v>68</v>
      </c>
      <c r="D74" s="16"/>
      <c r="E74" s="95"/>
      <c r="F74" s="10"/>
      <c r="G74" s="15">
        <f t="shared" si="4"/>
        <v>225.8</v>
      </c>
      <c r="H74" s="15">
        <f t="shared" si="5"/>
        <v>225.8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225.8</v>
      </c>
      <c r="O74" s="65">
        <v>0</v>
      </c>
      <c r="P74" s="65">
        <v>0</v>
      </c>
      <c r="Q74" s="9"/>
    </row>
    <row r="75" spans="1:17" ht="25.5" customHeight="1">
      <c r="A75" s="90" t="s">
        <v>124</v>
      </c>
      <c r="B75" s="91"/>
      <c r="C75" s="14" t="s">
        <v>68</v>
      </c>
      <c r="D75" s="16"/>
      <c r="E75" s="95"/>
      <c r="F75" s="10"/>
      <c r="G75" s="15">
        <f t="shared" si="4"/>
        <v>639.3</v>
      </c>
      <c r="H75" s="15">
        <f t="shared" si="5"/>
        <v>639.3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639.3</v>
      </c>
      <c r="O75" s="65">
        <v>0</v>
      </c>
      <c r="P75" s="65">
        <v>0</v>
      </c>
      <c r="Q75" s="9"/>
    </row>
    <row r="76" spans="1:17" ht="25.5" customHeight="1">
      <c r="A76" s="90" t="s">
        <v>125</v>
      </c>
      <c r="B76" s="91"/>
      <c r="C76" s="14" t="s">
        <v>68</v>
      </c>
      <c r="D76" s="16"/>
      <c r="E76" s="96"/>
      <c r="F76" s="10"/>
      <c r="G76" s="15">
        <f t="shared" si="4"/>
        <v>225.8</v>
      </c>
      <c r="H76" s="15">
        <f t="shared" si="5"/>
        <v>225.8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225.8</v>
      </c>
      <c r="O76" s="65">
        <v>0</v>
      </c>
      <c r="P76" s="65">
        <v>0</v>
      </c>
      <c r="Q76" s="9"/>
    </row>
    <row r="77" spans="1:17" ht="47.25" customHeight="1">
      <c r="A77" s="99" t="s">
        <v>84</v>
      </c>
      <c r="B77" s="103"/>
      <c r="C77" s="53"/>
      <c r="D77" s="16"/>
      <c r="E77" s="94" t="s">
        <v>5</v>
      </c>
      <c r="F77" s="10"/>
      <c r="G77" s="13">
        <f>H77</f>
        <v>21439.35</v>
      </c>
      <c r="H77" s="13">
        <f>SUM(I77:P77)</f>
        <v>21439.35</v>
      </c>
      <c r="I77" s="13">
        <f>I78</f>
        <v>0</v>
      </c>
      <c r="J77" s="13">
        <f>SUM(J78:J78)</f>
        <v>2944.45</v>
      </c>
      <c r="K77" s="13">
        <f>K79</f>
        <v>3429</v>
      </c>
      <c r="L77" s="13">
        <f>SUM(L78:L79)</f>
        <v>0</v>
      </c>
      <c r="M77" s="13">
        <f>SUM(M78:M83)</f>
        <v>15065.9</v>
      </c>
      <c r="N77" s="13">
        <f>SUM(N78:N83)</f>
        <v>0</v>
      </c>
      <c r="O77" s="13">
        <f>SUM(O78:O83)</f>
        <v>0</v>
      </c>
      <c r="P77" s="13">
        <f>SUM(P78:P83)</f>
        <v>0</v>
      </c>
      <c r="Q77" s="9"/>
    </row>
    <row r="78" spans="1:17" ht="30.75" customHeight="1">
      <c r="A78" s="90" t="s">
        <v>72</v>
      </c>
      <c r="B78" s="91"/>
      <c r="C78" s="14" t="s">
        <v>21</v>
      </c>
      <c r="D78" s="16"/>
      <c r="E78" s="95"/>
      <c r="F78" s="10"/>
      <c r="G78" s="15">
        <f>H78</f>
        <v>2944.45</v>
      </c>
      <c r="H78" s="15">
        <f>SUM(I78:N78)</f>
        <v>2944.45</v>
      </c>
      <c r="I78" s="15">
        <v>0</v>
      </c>
      <c r="J78" s="15">
        <f>2650+294.45</f>
        <v>2944.45</v>
      </c>
      <c r="K78" s="15">
        <v>0</v>
      </c>
      <c r="L78" s="15">
        <v>0</v>
      </c>
      <c r="M78" s="15">
        <v>0</v>
      </c>
      <c r="N78" s="15">
        <v>0</v>
      </c>
      <c r="O78" s="65">
        <v>0</v>
      </c>
      <c r="P78" s="65">
        <v>0</v>
      </c>
      <c r="Q78" s="9"/>
    </row>
    <row r="79" spans="1:17" ht="32.25" customHeight="1">
      <c r="A79" s="90" t="s">
        <v>91</v>
      </c>
      <c r="B79" s="91"/>
      <c r="C79" s="14" t="s">
        <v>22</v>
      </c>
      <c r="D79" s="16"/>
      <c r="E79" s="95"/>
      <c r="F79" s="10"/>
      <c r="G79" s="15">
        <f>K79</f>
        <v>3429</v>
      </c>
      <c r="H79" s="15">
        <f>K79</f>
        <v>3429</v>
      </c>
      <c r="I79" s="15">
        <v>0</v>
      </c>
      <c r="J79" s="15">
        <v>0</v>
      </c>
      <c r="K79" s="15">
        <f>3086.5+342.5</f>
        <v>3429</v>
      </c>
      <c r="L79" s="15">
        <v>0</v>
      </c>
      <c r="M79" s="15">
        <v>0</v>
      </c>
      <c r="N79" s="15">
        <v>0</v>
      </c>
      <c r="O79" s="65">
        <v>0</v>
      </c>
      <c r="P79" s="65">
        <v>0</v>
      </c>
      <c r="Q79" s="9"/>
    </row>
    <row r="80" spans="1:17" ht="26.25" customHeight="1">
      <c r="A80" s="90" t="s">
        <v>138</v>
      </c>
      <c r="B80" s="91"/>
      <c r="C80" s="14" t="s">
        <v>24</v>
      </c>
      <c r="D80" s="16"/>
      <c r="E80" s="95"/>
      <c r="F80" s="10"/>
      <c r="G80" s="15">
        <f>H80</f>
        <v>3492.3</v>
      </c>
      <c r="H80" s="15">
        <f>SUM(I80:P80)</f>
        <v>3492.3</v>
      </c>
      <c r="I80" s="15">
        <v>0</v>
      </c>
      <c r="J80" s="15">
        <v>0</v>
      </c>
      <c r="K80" s="15">
        <v>0</v>
      </c>
      <c r="L80" s="15">
        <v>0</v>
      </c>
      <c r="M80" s="15">
        <v>3492.3</v>
      </c>
      <c r="N80" s="15">
        <v>0</v>
      </c>
      <c r="O80" s="65">
        <v>0</v>
      </c>
      <c r="P80" s="65">
        <v>0</v>
      </c>
      <c r="Q80" s="9"/>
    </row>
    <row r="81" spans="1:17" ht="27" customHeight="1">
      <c r="A81" s="90" t="s">
        <v>139</v>
      </c>
      <c r="B81" s="91"/>
      <c r="C81" s="14" t="s">
        <v>24</v>
      </c>
      <c r="D81" s="16"/>
      <c r="E81" s="95"/>
      <c r="F81" s="10"/>
      <c r="G81" s="15">
        <f>H81</f>
        <v>842.1</v>
      </c>
      <c r="H81" s="15">
        <f>SUM(I81:P81)</f>
        <v>842.1</v>
      </c>
      <c r="I81" s="15">
        <v>0</v>
      </c>
      <c r="J81" s="15">
        <v>0</v>
      </c>
      <c r="K81" s="15">
        <v>0</v>
      </c>
      <c r="L81" s="15">
        <v>0</v>
      </c>
      <c r="M81" s="15">
        <v>842.1</v>
      </c>
      <c r="N81" s="15">
        <v>0</v>
      </c>
      <c r="O81" s="15">
        <v>0</v>
      </c>
      <c r="P81" s="15">
        <v>0</v>
      </c>
      <c r="Q81" s="9"/>
    </row>
    <row r="82" spans="1:17" ht="27" customHeight="1">
      <c r="A82" s="90" t="s">
        <v>140</v>
      </c>
      <c r="B82" s="91"/>
      <c r="C82" s="14" t="s">
        <v>24</v>
      </c>
      <c r="D82" s="16"/>
      <c r="E82" s="95"/>
      <c r="F82" s="10"/>
      <c r="G82" s="15">
        <f>H82</f>
        <v>6463.4</v>
      </c>
      <c r="H82" s="15">
        <f>SUM(I82:P82)</f>
        <v>6463.4</v>
      </c>
      <c r="I82" s="15">
        <v>0</v>
      </c>
      <c r="J82" s="15">
        <v>0</v>
      </c>
      <c r="K82" s="15">
        <v>0</v>
      </c>
      <c r="L82" s="15">
        <v>0</v>
      </c>
      <c r="M82" s="15">
        <v>6463.4</v>
      </c>
      <c r="N82" s="15">
        <v>0</v>
      </c>
      <c r="O82" s="15">
        <v>0</v>
      </c>
      <c r="P82" s="65">
        <v>0</v>
      </c>
      <c r="Q82" s="9"/>
    </row>
    <row r="83" spans="1:17" ht="27" customHeight="1">
      <c r="A83" s="90" t="s">
        <v>141</v>
      </c>
      <c r="B83" s="91"/>
      <c r="C83" s="14" t="s">
        <v>24</v>
      </c>
      <c r="D83" s="16"/>
      <c r="E83" s="96"/>
      <c r="F83" s="10"/>
      <c r="G83" s="15">
        <f>H83</f>
        <v>4268.1</v>
      </c>
      <c r="H83" s="15">
        <f>SUM(I83:P83)</f>
        <v>4268.1</v>
      </c>
      <c r="I83" s="15">
        <v>0</v>
      </c>
      <c r="J83" s="15">
        <v>0</v>
      </c>
      <c r="K83" s="15">
        <v>0</v>
      </c>
      <c r="L83" s="15">
        <v>0</v>
      </c>
      <c r="M83" s="15">
        <v>4268.1</v>
      </c>
      <c r="N83" s="15">
        <v>0</v>
      </c>
      <c r="O83" s="15">
        <v>0</v>
      </c>
      <c r="P83" s="15">
        <v>0</v>
      </c>
      <c r="Q83" s="9"/>
    </row>
    <row r="84" spans="1:17" ht="89.25" customHeight="1">
      <c r="A84" s="99" t="s">
        <v>80</v>
      </c>
      <c r="B84" s="91"/>
      <c r="C84" s="14"/>
      <c r="D84" s="19"/>
      <c r="E84" s="94" t="s">
        <v>5</v>
      </c>
      <c r="F84" s="20"/>
      <c r="G84" s="13">
        <f>SUM(H84)</f>
        <v>48252.2</v>
      </c>
      <c r="H84" s="13">
        <f>SUM(I84:J84)</f>
        <v>48252.2</v>
      </c>
      <c r="I84" s="13">
        <f>SUM(I85:I87)</f>
        <v>18080.7</v>
      </c>
      <c r="J84" s="13">
        <f>SUM(J85:J88)</f>
        <v>30171.5</v>
      </c>
      <c r="K84" s="13">
        <f>SUM(K86:K87)</f>
        <v>0</v>
      </c>
      <c r="L84" s="13">
        <f>SUM(L86:L87)</f>
        <v>0</v>
      </c>
      <c r="M84" s="13">
        <v>0</v>
      </c>
      <c r="N84" s="13">
        <f>SUM(N86:N87)</f>
        <v>0</v>
      </c>
      <c r="O84" s="64">
        <v>0</v>
      </c>
      <c r="P84" s="64">
        <v>0</v>
      </c>
      <c r="Q84" s="9"/>
    </row>
    <row r="85" spans="1:17" ht="70.5" customHeight="1">
      <c r="A85" s="90" t="s">
        <v>48</v>
      </c>
      <c r="B85" s="91"/>
      <c r="C85" s="14" t="s">
        <v>20</v>
      </c>
      <c r="D85" s="19"/>
      <c r="E85" s="95"/>
      <c r="F85" s="20"/>
      <c r="G85" s="15">
        <v>315</v>
      </c>
      <c r="H85" s="15">
        <v>315</v>
      </c>
      <c r="I85" s="15">
        <v>315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65">
        <v>0</v>
      </c>
      <c r="P85" s="65">
        <v>0</v>
      </c>
      <c r="Q85" s="9"/>
    </row>
    <row r="86" spans="1:17" ht="41.25" customHeight="1">
      <c r="A86" s="90" t="s">
        <v>55</v>
      </c>
      <c r="B86" s="91"/>
      <c r="C86" s="14" t="s">
        <v>20</v>
      </c>
      <c r="D86" s="19"/>
      <c r="E86" s="95"/>
      <c r="F86" s="20"/>
      <c r="G86" s="15">
        <v>9765.7</v>
      </c>
      <c r="H86" s="15">
        <v>9765.7</v>
      </c>
      <c r="I86" s="15">
        <v>9765.7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65">
        <v>0</v>
      </c>
      <c r="P86" s="65">
        <v>0</v>
      </c>
      <c r="Q86" s="9"/>
    </row>
    <row r="87" spans="1:17" ht="56.25" customHeight="1">
      <c r="A87" s="90" t="s">
        <v>41</v>
      </c>
      <c r="B87" s="91"/>
      <c r="C87" s="14" t="s">
        <v>20</v>
      </c>
      <c r="D87" s="19"/>
      <c r="E87" s="95"/>
      <c r="F87" s="20"/>
      <c r="G87" s="15">
        <v>8000</v>
      </c>
      <c r="H87" s="15">
        <v>8000</v>
      </c>
      <c r="I87" s="15">
        <v>8000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65">
        <v>0</v>
      </c>
      <c r="P87" s="65">
        <v>0</v>
      </c>
      <c r="Q87" s="9"/>
    </row>
    <row r="88" spans="1:17" ht="68.25" customHeight="1">
      <c r="A88" s="90" t="s">
        <v>66</v>
      </c>
      <c r="B88" s="91"/>
      <c r="C88" s="14" t="s">
        <v>21</v>
      </c>
      <c r="D88" s="19"/>
      <c r="E88" s="96"/>
      <c r="F88" s="20"/>
      <c r="G88" s="15">
        <f>H88</f>
        <v>30171.5</v>
      </c>
      <c r="H88" s="15">
        <f>SUM(I88:N88)</f>
        <v>30171.5</v>
      </c>
      <c r="I88" s="15">
        <v>0</v>
      </c>
      <c r="J88" s="15">
        <f>30074+97.5</f>
        <v>30171.5</v>
      </c>
      <c r="K88" s="15">
        <v>0</v>
      </c>
      <c r="L88" s="15">
        <v>0</v>
      </c>
      <c r="M88" s="15">
        <v>0</v>
      </c>
      <c r="N88" s="15">
        <v>0</v>
      </c>
      <c r="O88" s="65">
        <v>0</v>
      </c>
      <c r="P88" s="65">
        <v>0</v>
      </c>
      <c r="Q88" s="9"/>
    </row>
    <row r="89" spans="1:17" ht="60" customHeight="1">
      <c r="A89" s="99" t="s">
        <v>81</v>
      </c>
      <c r="B89" s="91"/>
      <c r="C89" s="14"/>
      <c r="D89" s="19"/>
      <c r="E89" s="94" t="s">
        <v>5</v>
      </c>
      <c r="F89" s="20"/>
      <c r="G89" s="13">
        <f>SUM(G90:G92)</f>
        <v>2334.6</v>
      </c>
      <c r="H89" s="13">
        <f>SUM(H90:H92)</f>
        <v>2334.6</v>
      </c>
      <c r="I89" s="13">
        <f>SUM(I90:I91)</f>
        <v>1963.9</v>
      </c>
      <c r="J89" s="13">
        <f>SUM(J90:J92)</f>
        <v>370.7</v>
      </c>
      <c r="K89" s="13">
        <f>SUM(K90:K91)</f>
        <v>0</v>
      </c>
      <c r="L89" s="13">
        <f>SUM(L90:L91)</f>
        <v>0</v>
      </c>
      <c r="M89" s="13">
        <v>0</v>
      </c>
      <c r="N89" s="13">
        <f>SUM(N90:N91)</f>
        <v>0</v>
      </c>
      <c r="O89" s="64">
        <v>0</v>
      </c>
      <c r="P89" s="64">
        <v>0</v>
      </c>
      <c r="Q89" s="9"/>
    </row>
    <row r="90" spans="1:17" ht="23.25" customHeight="1">
      <c r="A90" s="90" t="s">
        <v>42</v>
      </c>
      <c r="B90" s="91"/>
      <c r="C90" s="14" t="s">
        <v>20</v>
      </c>
      <c r="D90" s="19"/>
      <c r="E90" s="95"/>
      <c r="F90" s="20"/>
      <c r="G90" s="15">
        <v>1045.8</v>
      </c>
      <c r="H90" s="15">
        <v>1045.8</v>
      </c>
      <c r="I90" s="15">
        <v>1045.8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65">
        <v>0</v>
      </c>
      <c r="P90" s="65">
        <v>0</v>
      </c>
      <c r="Q90" s="9"/>
    </row>
    <row r="91" spans="1:17" ht="25.5" customHeight="1">
      <c r="A91" s="90" t="s">
        <v>43</v>
      </c>
      <c r="B91" s="91"/>
      <c r="C91" s="14" t="s">
        <v>20</v>
      </c>
      <c r="D91" s="16"/>
      <c r="E91" s="95"/>
      <c r="F91" s="10"/>
      <c r="G91" s="15">
        <v>918.1</v>
      </c>
      <c r="H91" s="15">
        <v>918.1</v>
      </c>
      <c r="I91" s="15">
        <v>918.1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65">
        <v>0</v>
      </c>
      <c r="P91" s="65">
        <v>0</v>
      </c>
      <c r="Q91" s="9"/>
    </row>
    <row r="92" spans="1:17" ht="24" customHeight="1">
      <c r="A92" s="90" t="s">
        <v>51</v>
      </c>
      <c r="B92" s="91"/>
      <c r="C92" s="14" t="s">
        <v>21</v>
      </c>
      <c r="D92" s="16"/>
      <c r="E92" s="95"/>
      <c r="F92" s="10"/>
      <c r="G92" s="15">
        <v>370.7</v>
      </c>
      <c r="H92" s="15">
        <v>370.7</v>
      </c>
      <c r="I92" s="15">
        <v>0</v>
      </c>
      <c r="J92" s="15">
        <v>370.7</v>
      </c>
      <c r="K92" s="15">
        <v>0</v>
      </c>
      <c r="L92" s="15">
        <v>0</v>
      </c>
      <c r="M92" s="15">
        <v>0</v>
      </c>
      <c r="N92" s="15">
        <v>0</v>
      </c>
      <c r="O92" s="65">
        <v>0</v>
      </c>
      <c r="P92" s="65">
        <v>0</v>
      </c>
      <c r="Q92" s="9"/>
    </row>
    <row r="93" spans="1:17" ht="46.5" customHeight="1">
      <c r="A93" s="99" t="s">
        <v>82</v>
      </c>
      <c r="B93" s="103"/>
      <c r="C93" s="14"/>
      <c r="D93" s="16"/>
      <c r="E93" s="94" t="s">
        <v>5</v>
      </c>
      <c r="F93" s="10"/>
      <c r="G93" s="13">
        <f aca="true" t="shared" si="6" ref="G93:H98">H93</f>
        <v>39</v>
      </c>
      <c r="H93" s="13">
        <f t="shared" si="6"/>
        <v>39</v>
      </c>
      <c r="I93" s="13">
        <f>SUM(I94:I95)</f>
        <v>39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64">
        <v>0</v>
      </c>
      <c r="P93" s="64">
        <v>0</v>
      </c>
      <c r="Q93" s="9"/>
    </row>
    <row r="94" spans="1:16" ht="51.75" customHeight="1">
      <c r="A94" s="90" t="s">
        <v>47</v>
      </c>
      <c r="B94" s="91"/>
      <c r="C94" s="14" t="s">
        <v>20</v>
      </c>
      <c r="D94" s="16"/>
      <c r="E94" s="95"/>
      <c r="F94" s="10"/>
      <c r="G94" s="15">
        <f t="shared" si="6"/>
        <v>14</v>
      </c>
      <c r="H94" s="15">
        <f t="shared" si="6"/>
        <v>14</v>
      </c>
      <c r="I94" s="15">
        <v>14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62">
        <v>0</v>
      </c>
      <c r="P94" s="62">
        <v>0</v>
      </c>
    </row>
    <row r="95" spans="1:16" ht="27.75" customHeight="1">
      <c r="A95" s="90" t="s">
        <v>67</v>
      </c>
      <c r="B95" s="91"/>
      <c r="C95" s="14" t="s">
        <v>20</v>
      </c>
      <c r="D95" s="16"/>
      <c r="E95" s="96"/>
      <c r="F95" s="10"/>
      <c r="G95" s="15">
        <v>25</v>
      </c>
      <c r="H95" s="15">
        <v>25</v>
      </c>
      <c r="I95" s="15">
        <v>25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62">
        <v>0</v>
      </c>
      <c r="P95" s="62"/>
    </row>
    <row r="96" spans="1:16" ht="47.25" customHeight="1">
      <c r="A96" s="99" t="s">
        <v>83</v>
      </c>
      <c r="B96" s="103"/>
      <c r="C96" s="14"/>
      <c r="D96" s="16"/>
      <c r="E96" s="94" t="s">
        <v>5</v>
      </c>
      <c r="F96" s="10"/>
      <c r="G96" s="13">
        <f t="shared" si="6"/>
        <v>37</v>
      </c>
      <c r="H96" s="13">
        <f t="shared" si="6"/>
        <v>37</v>
      </c>
      <c r="I96" s="13">
        <f>SUM(I97:I98)</f>
        <v>37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63">
        <v>0</v>
      </c>
      <c r="P96" s="63">
        <v>0</v>
      </c>
    </row>
    <row r="97" spans="1:16" ht="53.25" customHeight="1">
      <c r="A97" s="90" t="s">
        <v>47</v>
      </c>
      <c r="B97" s="91"/>
      <c r="C97" s="14" t="s">
        <v>20</v>
      </c>
      <c r="D97" s="16"/>
      <c r="E97" s="95"/>
      <c r="F97" s="10"/>
      <c r="G97" s="15">
        <f t="shared" si="6"/>
        <v>12</v>
      </c>
      <c r="H97" s="15">
        <f t="shared" si="6"/>
        <v>12</v>
      </c>
      <c r="I97" s="15">
        <v>12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62">
        <v>0</v>
      </c>
      <c r="P97" s="62">
        <v>0</v>
      </c>
    </row>
    <row r="98" spans="1:16" ht="27.75" customHeight="1">
      <c r="A98" s="90" t="s">
        <v>67</v>
      </c>
      <c r="B98" s="91"/>
      <c r="C98" s="14" t="s">
        <v>20</v>
      </c>
      <c r="D98" s="16"/>
      <c r="E98" s="96"/>
      <c r="F98" s="10"/>
      <c r="G98" s="15">
        <f t="shared" si="6"/>
        <v>25</v>
      </c>
      <c r="H98" s="15">
        <f t="shared" si="6"/>
        <v>25</v>
      </c>
      <c r="I98" s="15">
        <v>25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62">
        <v>0</v>
      </c>
      <c r="P98" s="62">
        <v>0</v>
      </c>
    </row>
    <row r="99" spans="1:16" ht="27.75" customHeight="1">
      <c r="A99" s="99" t="s">
        <v>113</v>
      </c>
      <c r="B99" s="103"/>
      <c r="C99" s="14"/>
      <c r="D99" s="16"/>
      <c r="E99" s="94" t="s">
        <v>5</v>
      </c>
      <c r="F99" s="10"/>
      <c r="G99" s="13">
        <f aca="true" t="shared" si="7" ref="G99:G104">H99</f>
        <v>10781</v>
      </c>
      <c r="H99" s="13">
        <f aca="true" t="shared" si="8" ref="H99:H104">SUM(I99:P99)</f>
        <v>10781</v>
      </c>
      <c r="I99" s="13">
        <f aca="true" t="shared" si="9" ref="I99:P99">I100</f>
        <v>0</v>
      </c>
      <c r="J99" s="13">
        <f t="shared" si="9"/>
        <v>0</v>
      </c>
      <c r="K99" s="13">
        <f t="shared" si="9"/>
        <v>182</v>
      </c>
      <c r="L99" s="13">
        <f>SUM(L101:L103)</f>
        <v>7099</v>
      </c>
      <c r="M99" s="13">
        <f>SUM(M100:M104)</f>
        <v>3500</v>
      </c>
      <c r="N99" s="13">
        <f t="shared" si="9"/>
        <v>0</v>
      </c>
      <c r="O99" s="13">
        <f t="shared" si="9"/>
        <v>0</v>
      </c>
      <c r="P99" s="13">
        <f t="shared" si="9"/>
        <v>0</v>
      </c>
    </row>
    <row r="100" spans="1:16" ht="27.75" customHeight="1">
      <c r="A100" s="90" t="s">
        <v>114</v>
      </c>
      <c r="B100" s="91"/>
      <c r="C100" s="14" t="s">
        <v>22</v>
      </c>
      <c r="D100" s="16"/>
      <c r="E100" s="95"/>
      <c r="F100" s="10"/>
      <c r="G100" s="15">
        <f t="shared" si="7"/>
        <v>182</v>
      </c>
      <c r="H100" s="15">
        <f t="shared" si="8"/>
        <v>182</v>
      </c>
      <c r="I100" s="15">
        <v>0</v>
      </c>
      <c r="J100" s="15">
        <v>0</v>
      </c>
      <c r="K100" s="15">
        <v>182</v>
      </c>
      <c r="L100" s="15">
        <v>0</v>
      </c>
      <c r="M100" s="15">
        <v>0</v>
      </c>
      <c r="N100" s="15">
        <v>0</v>
      </c>
      <c r="O100" s="62">
        <v>0</v>
      </c>
      <c r="P100" s="62">
        <v>0</v>
      </c>
    </row>
    <row r="101" spans="1:16" ht="27.75" customHeight="1">
      <c r="A101" s="90" t="s">
        <v>130</v>
      </c>
      <c r="B101" s="91"/>
      <c r="C101" s="14" t="s">
        <v>23</v>
      </c>
      <c r="D101" s="16"/>
      <c r="E101" s="95"/>
      <c r="F101" s="10"/>
      <c r="G101" s="15">
        <f t="shared" si="7"/>
        <v>6976.5</v>
      </c>
      <c r="H101" s="15">
        <f t="shared" si="8"/>
        <v>6976.5</v>
      </c>
      <c r="I101" s="15">
        <v>0</v>
      </c>
      <c r="J101" s="15">
        <v>0</v>
      </c>
      <c r="K101" s="15">
        <v>0</v>
      </c>
      <c r="L101" s="15">
        <v>6976.5</v>
      </c>
      <c r="M101" s="15">
        <v>0</v>
      </c>
      <c r="N101" s="15">
        <v>0</v>
      </c>
      <c r="O101" s="62">
        <v>0</v>
      </c>
      <c r="P101" s="62">
        <v>0</v>
      </c>
    </row>
    <row r="102" spans="1:16" ht="38.25" customHeight="1">
      <c r="A102" s="90" t="s">
        <v>131</v>
      </c>
      <c r="B102" s="91"/>
      <c r="C102" s="14" t="s">
        <v>23</v>
      </c>
      <c r="D102" s="16"/>
      <c r="E102" s="95"/>
      <c r="F102" s="10"/>
      <c r="G102" s="15">
        <f t="shared" si="7"/>
        <v>92.5</v>
      </c>
      <c r="H102" s="15">
        <f t="shared" si="8"/>
        <v>92.5</v>
      </c>
      <c r="I102" s="15">
        <v>0</v>
      </c>
      <c r="J102" s="15">
        <v>0</v>
      </c>
      <c r="K102" s="15">
        <v>0</v>
      </c>
      <c r="L102" s="15">
        <v>92.5</v>
      </c>
      <c r="M102" s="15">
        <v>0</v>
      </c>
      <c r="N102" s="15">
        <v>0</v>
      </c>
      <c r="O102" s="62">
        <v>0</v>
      </c>
      <c r="P102" s="62">
        <v>0</v>
      </c>
    </row>
    <row r="103" spans="1:16" ht="38.25" customHeight="1">
      <c r="A103" s="90" t="s">
        <v>133</v>
      </c>
      <c r="B103" s="91"/>
      <c r="C103" s="14" t="s">
        <v>23</v>
      </c>
      <c r="D103" s="16"/>
      <c r="E103" s="95"/>
      <c r="F103" s="10"/>
      <c r="G103" s="15">
        <f t="shared" si="7"/>
        <v>30</v>
      </c>
      <c r="H103" s="15">
        <f t="shared" si="8"/>
        <v>30</v>
      </c>
      <c r="I103" s="15">
        <v>0</v>
      </c>
      <c r="J103" s="15">
        <v>0</v>
      </c>
      <c r="K103" s="15">
        <v>0</v>
      </c>
      <c r="L103" s="15">
        <v>30</v>
      </c>
      <c r="M103" s="15">
        <v>0</v>
      </c>
      <c r="N103" s="15">
        <v>0</v>
      </c>
      <c r="O103" s="62">
        <v>0</v>
      </c>
      <c r="P103" s="62">
        <v>0</v>
      </c>
    </row>
    <row r="104" spans="1:16" ht="30.75" customHeight="1">
      <c r="A104" s="90" t="s">
        <v>143</v>
      </c>
      <c r="B104" s="91"/>
      <c r="C104" s="14" t="s">
        <v>24</v>
      </c>
      <c r="D104" s="16"/>
      <c r="E104" s="96"/>
      <c r="F104" s="10"/>
      <c r="G104" s="15">
        <f t="shared" si="7"/>
        <v>3500</v>
      </c>
      <c r="H104" s="15">
        <f t="shared" si="8"/>
        <v>3500</v>
      </c>
      <c r="I104" s="15">
        <v>0</v>
      </c>
      <c r="J104" s="15">
        <v>0</v>
      </c>
      <c r="K104" s="15">
        <v>0</v>
      </c>
      <c r="L104" s="15">
        <v>0</v>
      </c>
      <c r="M104" s="15">
        <v>3500</v>
      </c>
      <c r="N104" s="15">
        <v>0</v>
      </c>
      <c r="O104" s="62">
        <v>0</v>
      </c>
      <c r="P104" s="62">
        <v>0</v>
      </c>
    </row>
    <row r="105" spans="1:16" ht="22.5" customHeight="1">
      <c r="A105" s="121" t="s">
        <v>10</v>
      </c>
      <c r="B105" s="122"/>
      <c r="C105" s="21"/>
      <c r="D105" s="22"/>
      <c r="E105" s="23"/>
      <c r="F105" s="24"/>
      <c r="G105" s="25">
        <f>SUM(G23+G29+G66+G84+G89+G93+G96+G77+G99)</f>
        <v>98489.65</v>
      </c>
      <c r="H105" s="25">
        <f>SUM(H23+H29+H66+H84+H89+H93+H96+H77+H99)</f>
        <v>98489.65</v>
      </c>
      <c r="I105" s="25">
        <f>I23+I29+I66+I77+I84+I89+I93+I96+I99</f>
        <v>22712.9</v>
      </c>
      <c r="J105" s="25">
        <f aca="true" t="shared" si="10" ref="J105:P105">J23+J29+J66+J77+J84+J89+J93+J96+J99</f>
        <v>34202.549999999996</v>
      </c>
      <c r="K105" s="25">
        <f t="shared" si="10"/>
        <v>5658.6</v>
      </c>
      <c r="L105" s="25">
        <f t="shared" si="10"/>
        <v>8489</v>
      </c>
      <c r="M105" s="25">
        <f t="shared" si="10"/>
        <v>25878</v>
      </c>
      <c r="N105" s="25">
        <f t="shared" si="10"/>
        <v>1548.6</v>
      </c>
      <c r="O105" s="25">
        <f t="shared" si="10"/>
        <v>0</v>
      </c>
      <c r="P105" s="25">
        <f t="shared" si="10"/>
        <v>0</v>
      </c>
    </row>
    <row r="106" spans="1:16" ht="31.5" customHeight="1">
      <c r="A106" s="118" t="s">
        <v>30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20"/>
    </row>
    <row r="107" spans="1:16" ht="39.75" customHeight="1">
      <c r="A107" s="116" t="s">
        <v>31</v>
      </c>
      <c r="B107" s="117"/>
      <c r="C107" s="26"/>
      <c r="D107" s="26"/>
      <c r="E107" s="94" t="s">
        <v>5</v>
      </c>
      <c r="F107" s="26"/>
      <c r="G107" s="13">
        <f>SUM(G108:G114)</f>
        <v>3850.1000000000004</v>
      </c>
      <c r="H107" s="13">
        <f>SUM(I107:K107)</f>
        <v>3850.1</v>
      </c>
      <c r="I107" s="13">
        <f>SUM(I108:I111)</f>
        <v>320</v>
      </c>
      <c r="J107" s="13">
        <f>SUM(J108:J111)</f>
        <v>833.9000000000001</v>
      </c>
      <c r="K107" s="13">
        <f>SUM(K108:K114)</f>
        <v>2696.2</v>
      </c>
      <c r="L107" s="13">
        <f>L109</f>
        <v>0</v>
      </c>
      <c r="M107" s="13">
        <v>0</v>
      </c>
      <c r="N107" s="13">
        <f>N109</f>
        <v>0</v>
      </c>
      <c r="O107" s="63">
        <v>0</v>
      </c>
      <c r="P107" s="63">
        <v>0</v>
      </c>
    </row>
    <row r="108" spans="1:16" ht="32.25" customHeight="1">
      <c r="A108" s="97" t="s">
        <v>32</v>
      </c>
      <c r="B108" s="98"/>
      <c r="C108" s="45" t="s">
        <v>20</v>
      </c>
      <c r="D108" s="26"/>
      <c r="E108" s="95"/>
      <c r="F108" s="56"/>
      <c r="G108" s="51">
        <v>320</v>
      </c>
      <c r="H108" s="51">
        <v>320</v>
      </c>
      <c r="I108" s="51">
        <v>320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62">
        <v>0</v>
      </c>
      <c r="P108" s="62">
        <v>0</v>
      </c>
    </row>
    <row r="109" spans="1:16" ht="43.5" customHeight="1">
      <c r="A109" s="97" t="s">
        <v>49</v>
      </c>
      <c r="B109" s="98"/>
      <c r="C109" s="45" t="s">
        <v>21</v>
      </c>
      <c r="D109" s="26"/>
      <c r="E109" s="95"/>
      <c r="F109" s="56"/>
      <c r="G109" s="51">
        <v>432.2</v>
      </c>
      <c r="H109" s="51">
        <v>432.2</v>
      </c>
      <c r="I109" s="51">
        <v>0</v>
      </c>
      <c r="J109" s="17">
        <v>432.2</v>
      </c>
      <c r="K109" s="17">
        <v>0</v>
      </c>
      <c r="L109" s="17">
        <v>0</v>
      </c>
      <c r="M109" s="17">
        <v>0</v>
      </c>
      <c r="N109" s="17">
        <v>0</v>
      </c>
      <c r="O109" s="62">
        <v>0</v>
      </c>
      <c r="P109" s="62">
        <v>0</v>
      </c>
    </row>
    <row r="110" spans="1:16" ht="43.5" customHeight="1">
      <c r="A110" s="97" t="s">
        <v>52</v>
      </c>
      <c r="B110" s="98"/>
      <c r="C110" s="45" t="s">
        <v>21</v>
      </c>
      <c r="D110" s="26"/>
      <c r="E110" s="95"/>
      <c r="F110" s="56"/>
      <c r="G110" s="51">
        <v>164</v>
      </c>
      <c r="H110" s="51">
        <v>164</v>
      </c>
      <c r="I110" s="51">
        <v>0</v>
      </c>
      <c r="J110" s="17">
        <v>164</v>
      </c>
      <c r="K110" s="17">
        <v>0</v>
      </c>
      <c r="L110" s="17">
        <v>0</v>
      </c>
      <c r="M110" s="17">
        <v>0</v>
      </c>
      <c r="N110" s="17">
        <v>0</v>
      </c>
      <c r="O110" s="62">
        <v>0</v>
      </c>
      <c r="P110" s="62">
        <v>0</v>
      </c>
    </row>
    <row r="111" spans="1:16" ht="51.75" customHeight="1">
      <c r="A111" s="90" t="s">
        <v>85</v>
      </c>
      <c r="B111" s="91"/>
      <c r="C111" s="54" t="s">
        <v>21</v>
      </c>
      <c r="D111" s="26"/>
      <c r="E111" s="95"/>
      <c r="F111" s="56"/>
      <c r="G111" s="51">
        <f aca="true" t="shared" si="11" ref="G111:G116">H111</f>
        <v>237.7</v>
      </c>
      <c r="H111" s="51">
        <f>SUM(I111:J111)</f>
        <v>237.7</v>
      </c>
      <c r="I111" s="51">
        <v>0</v>
      </c>
      <c r="J111" s="17">
        <f>192+45.7</f>
        <v>237.7</v>
      </c>
      <c r="K111" s="17">
        <v>0</v>
      </c>
      <c r="L111" s="17">
        <v>0</v>
      </c>
      <c r="M111" s="17">
        <v>0</v>
      </c>
      <c r="N111" s="17">
        <v>0</v>
      </c>
      <c r="O111" s="62">
        <v>0</v>
      </c>
      <c r="P111" s="62">
        <v>0</v>
      </c>
    </row>
    <row r="112" spans="1:16" ht="51.75" customHeight="1">
      <c r="A112" s="90" t="s">
        <v>90</v>
      </c>
      <c r="B112" s="91"/>
      <c r="C112" s="55" t="s">
        <v>22</v>
      </c>
      <c r="D112" s="26"/>
      <c r="E112" s="95"/>
      <c r="F112" s="56"/>
      <c r="G112" s="51">
        <f t="shared" si="11"/>
        <v>936.4</v>
      </c>
      <c r="H112" s="51">
        <f>SUM(I112:N112)</f>
        <v>936.4</v>
      </c>
      <c r="I112" s="51">
        <v>0</v>
      </c>
      <c r="J112" s="17">
        <v>0</v>
      </c>
      <c r="K112" s="17">
        <v>936.4</v>
      </c>
      <c r="L112" s="17">
        <v>0</v>
      </c>
      <c r="M112" s="17">
        <v>0</v>
      </c>
      <c r="N112" s="17">
        <v>0</v>
      </c>
      <c r="O112" s="62">
        <v>0</v>
      </c>
      <c r="P112" s="62">
        <v>0</v>
      </c>
    </row>
    <row r="113" spans="1:16" ht="51.75" customHeight="1">
      <c r="A113" s="90" t="s">
        <v>89</v>
      </c>
      <c r="B113" s="91"/>
      <c r="C113" s="55" t="s">
        <v>22</v>
      </c>
      <c r="D113" s="26"/>
      <c r="E113" s="95"/>
      <c r="F113" s="56"/>
      <c r="G113" s="51">
        <f t="shared" si="11"/>
        <v>1419.8</v>
      </c>
      <c r="H113" s="51">
        <f>SUM(I113:N113)</f>
        <v>1419.8</v>
      </c>
      <c r="I113" s="51">
        <v>0</v>
      </c>
      <c r="J113" s="17">
        <v>0</v>
      </c>
      <c r="K113" s="17">
        <v>1419.8</v>
      </c>
      <c r="L113" s="17">
        <v>0</v>
      </c>
      <c r="M113" s="17">
        <v>0</v>
      </c>
      <c r="N113" s="17">
        <v>0</v>
      </c>
      <c r="O113" s="62">
        <v>0</v>
      </c>
      <c r="P113" s="62">
        <v>0</v>
      </c>
    </row>
    <row r="114" spans="1:16" ht="51.75" customHeight="1">
      <c r="A114" s="90" t="s">
        <v>88</v>
      </c>
      <c r="B114" s="91"/>
      <c r="C114" s="55" t="s">
        <v>22</v>
      </c>
      <c r="D114" s="26"/>
      <c r="E114" s="96"/>
      <c r="F114" s="56"/>
      <c r="G114" s="51">
        <f t="shared" si="11"/>
        <v>340</v>
      </c>
      <c r="H114" s="51">
        <f>SUM(I114:N114)</f>
        <v>340</v>
      </c>
      <c r="I114" s="51">
        <v>0</v>
      </c>
      <c r="J114" s="17">
        <v>0</v>
      </c>
      <c r="K114" s="17">
        <v>340</v>
      </c>
      <c r="L114" s="17">
        <v>0</v>
      </c>
      <c r="M114" s="17">
        <v>0</v>
      </c>
      <c r="N114" s="17">
        <v>0</v>
      </c>
      <c r="O114" s="62">
        <v>0</v>
      </c>
      <c r="P114" s="62">
        <v>0</v>
      </c>
    </row>
    <row r="115" spans="1:16" ht="30.75" customHeight="1">
      <c r="A115" s="116" t="s">
        <v>46</v>
      </c>
      <c r="B115" s="117"/>
      <c r="C115" s="26"/>
      <c r="D115" s="26"/>
      <c r="E115" s="94" t="s">
        <v>5</v>
      </c>
      <c r="F115" s="46"/>
      <c r="G115" s="28">
        <f t="shared" si="11"/>
        <v>40505.4</v>
      </c>
      <c r="H115" s="28">
        <f>SUM(I115:P115)</f>
        <v>40505.4</v>
      </c>
      <c r="I115" s="28">
        <f>SUM(I116:I120)</f>
        <v>11105</v>
      </c>
      <c r="J115" s="28">
        <f>J116</f>
        <v>13513.7</v>
      </c>
      <c r="K115" s="28">
        <f>K116</f>
        <v>6350</v>
      </c>
      <c r="L115" s="28">
        <f>L116</f>
        <v>4960.7</v>
      </c>
      <c r="M115" s="28">
        <v>0</v>
      </c>
      <c r="N115" s="28">
        <v>0</v>
      </c>
      <c r="O115" s="63">
        <f>SUM(O116:O121)</f>
        <v>4576</v>
      </c>
      <c r="P115" s="63">
        <v>0</v>
      </c>
    </row>
    <row r="116" spans="1:16" ht="36.75" customHeight="1">
      <c r="A116" s="97" t="s">
        <v>92</v>
      </c>
      <c r="B116" s="98"/>
      <c r="C116" s="45" t="s">
        <v>145</v>
      </c>
      <c r="D116" s="26"/>
      <c r="E116" s="95"/>
      <c r="F116" s="46"/>
      <c r="G116" s="52">
        <f t="shared" si="11"/>
        <v>23278.2</v>
      </c>
      <c r="H116" s="52">
        <f>I116+J116</f>
        <v>23278.2</v>
      </c>
      <c r="I116" s="52">
        <v>9764.5</v>
      </c>
      <c r="J116" s="52">
        <v>13513.7</v>
      </c>
      <c r="K116" s="52">
        <v>6350</v>
      </c>
      <c r="L116" s="52">
        <v>4960.7</v>
      </c>
      <c r="M116" s="52">
        <v>0</v>
      </c>
      <c r="N116" s="52">
        <v>0</v>
      </c>
      <c r="O116" s="62">
        <v>0</v>
      </c>
      <c r="P116" s="62">
        <v>0</v>
      </c>
    </row>
    <row r="117" spans="1:16" ht="44.25" customHeight="1">
      <c r="A117" s="97" t="s">
        <v>45</v>
      </c>
      <c r="B117" s="98"/>
      <c r="C117" s="45" t="s">
        <v>39</v>
      </c>
      <c r="D117" s="26"/>
      <c r="E117" s="95"/>
      <c r="F117" s="46"/>
      <c r="G117" s="27">
        <v>96</v>
      </c>
      <c r="H117" s="27">
        <v>96</v>
      </c>
      <c r="I117" s="27">
        <v>96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62">
        <v>0</v>
      </c>
      <c r="P117" s="62">
        <v>0</v>
      </c>
    </row>
    <row r="118" spans="1:16" ht="45" customHeight="1">
      <c r="A118" s="97" t="s">
        <v>38</v>
      </c>
      <c r="B118" s="98"/>
      <c r="C118" s="45" t="s">
        <v>20</v>
      </c>
      <c r="D118" s="26"/>
      <c r="E118" s="95"/>
      <c r="F118" s="46"/>
      <c r="G118" s="27">
        <v>366</v>
      </c>
      <c r="H118" s="27">
        <v>366</v>
      </c>
      <c r="I118" s="27">
        <v>366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62">
        <v>0</v>
      </c>
      <c r="P118" s="62">
        <v>0</v>
      </c>
    </row>
    <row r="119" spans="1:16" ht="39" customHeight="1">
      <c r="A119" s="97" t="s">
        <v>44</v>
      </c>
      <c r="B119" s="98"/>
      <c r="C119" s="45" t="s">
        <v>20</v>
      </c>
      <c r="D119" s="26"/>
      <c r="E119" s="95"/>
      <c r="F119" s="46"/>
      <c r="G119" s="52">
        <v>356.8</v>
      </c>
      <c r="H119" s="52">
        <v>356.8</v>
      </c>
      <c r="I119" s="52">
        <v>356.8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62">
        <v>0</v>
      </c>
      <c r="P119" s="62">
        <v>0</v>
      </c>
    </row>
    <row r="120" spans="1:16" ht="32.25" customHeight="1">
      <c r="A120" s="97" t="s">
        <v>40</v>
      </c>
      <c r="B120" s="98"/>
      <c r="C120" s="45" t="s">
        <v>20</v>
      </c>
      <c r="D120" s="26"/>
      <c r="E120" s="95"/>
      <c r="F120" s="46"/>
      <c r="G120" s="52">
        <v>521.7</v>
      </c>
      <c r="H120" s="52">
        <v>521.7</v>
      </c>
      <c r="I120" s="52">
        <v>521.7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62">
        <v>0</v>
      </c>
      <c r="P120" s="62">
        <v>0</v>
      </c>
    </row>
    <row r="121" spans="1:16" ht="32.25" customHeight="1">
      <c r="A121" s="97" t="s">
        <v>144</v>
      </c>
      <c r="B121" s="98"/>
      <c r="C121" s="47"/>
      <c r="D121" s="26"/>
      <c r="E121" s="85"/>
      <c r="F121" s="46"/>
      <c r="G121" s="52">
        <f>H121</f>
        <v>4576</v>
      </c>
      <c r="H121" s="52">
        <f>SUM(I121:P121)</f>
        <v>4576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62">
        <f>5000-424</f>
        <v>4576</v>
      </c>
      <c r="P121" s="62">
        <v>0</v>
      </c>
    </row>
    <row r="122" spans="1:16" ht="19.5" customHeight="1">
      <c r="A122" s="121" t="s">
        <v>17</v>
      </c>
      <c r="B122" s="122"/>
      <c r="C122" s="29"/>
      <c r="D122" s="30"/>
      <c r="E122" s="31"/>
      <c r="F122" s="32"/>
      <c r="G122" s="33">
        <f>SUM(G107+G115)</f>
        <v>44355.5</v>
      </c>
      <c r="H122" s="33">
        <f>SUM(H107+H115)</f>
        <v>44355.5</v>
      </c>
      <c r="I122" s="33">
        <f aca="true" t="shared" si="12" ref="I122:P122">I107+I115</f>
        <v>11425</v>
      </c>
      <c r="J122" s="33">
        <f t="shared" si="12"/>
        <v>14347.6</v>
      </c>
      <c r="K122" s="33">
        <f t="shared" si="12"/>
        <v>9046.2</v>
      </c>
      <c r="L122" s="33">
        <f t="shared" si="12"/>
        <v>4960.7</v>
      </c>
      <c r="M122" s="33">
        <f t="shared" si="12"/>
        <v>0</v>
      </c>
      <c r="N122" s="33">
        <f t="shared" si="12"/>
        <v>0</v>
      </c>
      <c r="O122" s="33">
        <f t="shared" si="12"/>
        <v>4576</v>
      </c>
      <c r="P122" s="33">
        <f t="shared" si="12"/>
        <v>0</v>
      </c>
    </row>
    <row r="123" spans="1:16" ht="19.5" customHeight="1">
      <c r="A123" s="118" t="s">
        <v>34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20"/>
    </row>
    <row r="124" spans="1:16" ht="39.75" customHeight="1">
      <c r="A124" s="116" t="s">
        <v>35</v>
      </c>
      <c r="B124" s="125"/>
      <c r="C124" s="34"/>
      <c r="D124" s="35"/>
      <c r="E124" s="109" t="s">
        <v>5</v>
      </c>
      <c r="F124" s="36"/>
      <c r="G124" s="28">
        <f>SUM(G125)</f>
        <v>250</v>
      </c>
      <c r="H124" s="28">
        <f>SUM(H125)</f>
        <v>250</v>
      </c>
      <c r="I124" s="28">
        <f>SUM(I125)</f>
        <v>250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63">
        <v>0</v>
      </c>
      <c r="P124" s="63">
        <v>0</v>
      </c>
    </row>
    <row r="125" spans="1:16" ht="27" customHeight="1">
      <c r="A125" s="97" t="s">
        <v>37</v>
      </c>
      <c r="B125" s="98"/>
      <c r="C125" s="47" t="s">
        <v>20</v>
      </c>
      <c r="D125" s="35"/>
      <c r="E125" s="110"/>
      <c r="F125" s="36"/>
      <c r="G125" s="52">
        <v>250</v>
      </c>
      <c r="H125" s="52">
        <v>250</v>
      </c>
      <c r="I125" s="52">
        <v>250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1">
        <v>0</v>
      </c>
      <c r="P125" s="51">
        <v>0</v>
      </c>
    </row>
    <row r="126" spans="1:16" ht="19.5" customHeight="1">
      <c r="A126" s="121" t="s">
        <v>36</v>
      </c>
      <c r="B126" s="122"/>
      <c r="C126" s="29"/>
      <c r="D126" s="30"/>
      <c r="E126" s="37"/>
      <c r="F126" s="32"/>
      <c r="G126" s="33">
        <f>G124</f>
        <v>250</v>
      </c>
      <c r="H126" s="33">
        <f aca="true" t="shared" si="13" ref="H126:N126">H124</f>
        <v>250</v>
      </c>
      <c r="I126" s="33">
        <f t="shared" si="13"/>
        <v>250</v>
      </c>
      <c r="J126" s="33">
        <f t="shared" si="13"/>
        <v>0</v>
      </c>
      <c r="K126" s="33">
        <f t="shared" si="13"/>
        <v>0</v>
      </c>
      <c r="L126" s="33">
        <f t="shared" si="13"/>
        <v>0</v>
      </c>
      <c r="M126" s="33">
        <f t="shared" si="13"/>
        <v>0</v>
      </c>
      <c r="N126" s="33">
        <f t="shared" si="13"/>
        <v>0</v>
      </c>
      <c r="O126" s="66">
        <v>0</v>
      </c>
      <c r="P126" s="66">
        <v>0</v>
      </c>
    </row>
    <row r="127" spans="1:16" ht="19.5" customHeight="1">
      <c r="A127" s="106" t="s">
        <v>71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8"/>
    </row>
    <row r="128" spans="1:16" ht="33.75" customHeight="1">
      <c r="A128" s="99" t="s">
        <v>69</v>
      </c>
      <c r="B128" s="103"/>
      <c r="C128" s="48"/>
      <c r="D128" s="49"/>
      <c r="E128" s="94" t="s">
        <v>5</v>
      </c>
      <c r="F128" s="8"/>
      <c r="G128" s="28">
        <f>SUM(G129:G139)</f>
        <v>104686</v>
      </c>
      <c r="H128" s="28">
        <f>SUM(H129:H139)</f>
        <v>104686</v>
      </c>
      <c r="I128" s="28">
        <f aca="true" t="shared" si="14" ref="I128:N128">SUM(I129:I131)</f>
        <v>0</v>
      </c>
      <c r="J128" s="28">
        <f t="shared" si="14"/>
        <v>16000</v>
      </c>
      <c r="K128" s="28">
        <f>SUM(K129:K137)</f>
        <v>31600</v>
      </c>
      <c r="L128" s="28">
        <f>SUM(L129:L139)</f>
        <v>42800</v>
      </c>
      <c r="M128" s="28">
        <f>SUM(M129:M139)</f>
        <v>14286</v>
      </c>
      <c r="N128" s="28">
        <f t="shared" si="14"/>
        <v>0</v>
      </c>
      <c r="O128" s="63">
        <v>0</v>
      </c>
      <c r="P128" s="63">
        <v>0</v>
      </c>
    </row>
    <row r="129" spans="1:16" ht="28.5" customHeight="1">
      <c r="A129" s="90" t="s">
        <v>73</v>
      </c>
      <c r="B129" s="91"/>
      <c r="C129" s="50" t="s">
        <v>21</v>
      </c>
      <c r="D129" s="49"/>
      <c r="E129" s="95"/>
      <c r="F129" s="8"/>
      <c r="G129" s="51">
        <f aca="true" t="shared" si="15" ref="G129:G139">H129</f>
        <v>5333.3</v>
      </c>
      <c r="H129" s="51">
        <f aca="true" t="shared" si="16" ref="H129:H138">SUM(I129:N129)</f>
        <v>5333.3</v>
      </c>
      <c r="I129" s="51">
        <v>0</v>
      </c>
      <c r="J129" s="51">
        <v>5333.3</v>
      </c>
      <c r="K129" s="51">
        <v>0</v>
      </c>
      <c r="L129" s="51">
        <v>0</v>
      </c>
      <c r="M129" s="51">
        <v>0</v>
      </c>
      <c r="N129" s="51">
        <v>0</v>
      </c>
      <c r="O129" s="62">
        <v>0</v>
      </c>
      <c r="P129" s="62">
        <v>0</v>
      </c>
    </row>
    <row r="130" spans="1:16" ht="26.25" customHeight="1">
      <c r="A130" s="90" t="s">
        <v>74</v>
      </c>
      <c r="B130" s="91"/>
      <c r="C130" s="50" t="s">
        <v>21</v>
      </c>
      <c r="D130" s="49"/>
      <c r="E130" s="95"/>
      <c r="F130" s="8"/>
      <c r="G130" s="51">
        <f t="shared" si="15"/>
        <v>6400</v>
      </c>
      <c r="H130" s="51">
        <f t="shared" si="16"/>
        <v>6400</v>
      </c>
      <c r="I130" s="51">
        <v>0</v>
      </c>
      <c r="J130" s="51">
        <v>6400</v>
      </c>
      <c r="K130" s="51">
        <v>0</v>
      </c>
      <c r="L130" s="51">
        <v>0</v>
      </c>
      <c r="M130" s="51">
        <v>0</v>
      </c>
      <c r="N130" s="51">
        <v>0</v>
      </c>
      <c r="O130" s="62">
        <v>0</v>
      </c>
      <c r="P130" s="62">
        <v>0</v>
      </c>
    </row>
    <row r="131" spans="1:16" ht="27.75" customHeight="1">
      <c r="A131" s="90" t="s">
        <v>75</v>
      </c>
      <c r="B131" s="91"/>
      <c r="C131" s="50" t="s">
        <v>21</v>
      </c>
      <c r="D131" s="49"/>
      <c r="E131" s="95"/>
      <c r="F131" s="8"/>
      <c r="G131" s="51">
        <f t="shared" si="15"/>
        <v>4266.7</v>
      </c>
      <c r="H131" s="51">
        <f t="shared" si="16"/>
        <v>4266.7</v>
      </c>
      <c r="I131" s="51">
        <v>0</v>
      </c>
      <c r="J131" s="51">
        <v>4266.7</v>
      </c>
      <c r="K131" s="51">
        <v>0</v>
      </c>
      <c r="L131" s="51">
        <v>0</v>
      </c>
      <c r="M131" s="51">
        <v>0</v>
      </c>
      <c r="N131" s="51">
        <v>0</v>
      </c>
      <c r="O131" s="62">
        <v>0</v>
      </c>
      <c r="P131" s="62">
        <v>0</v>
      </c>
    </row>
    <row r="132" spans="1:16" ht="27.75" customHeight="1">
      <c r="A132" s="130" t="s">
        <v>93</v>
      </c>
      <c r="B132" s="93"/>
      <c r="C132" s="50" t="s">
        <v>22</v>
      </c>
      <c r="D132" s="49"/>
      <c r="E132" s="95"/>
      <c r="F132" s="8"/>
      <c r="G132" s="51">
        <f t="shared" si="15"/>
        <v>9979</v>
      </c>
      <c r="H132" s="51">
        <f t="shared" si="16"/>
        <v>9979</v>
      </c>
      <c r="I132" s="51">
        <v>0</v>
      </c>
      <c r="J132" s="51">
        <v>0</v>
      </c>
      <c r="K132" s="51">
        <v>9979</v>
      </c>
      <c r="L132" s="51">
        <v>0</v>
      </c>
      <c r="M132" s="51">
        <v>0</v>
      </c>
      <c r="N132" s="51">
        <v>0</v>
      </c>
      <c r="O132" s="62">
        <v>0</v>
      </c>
      <c r="P132" s="62">
        <v>0</v>
      </c>
    </row>
    <row r="133" spans="1:16" ht="27.75" customHeight="1">
      <c r="A133" s="90" t="s">
        <v>99</v>
      </c>
      <c r="B133" s="91"/>
      <c r="C133" s="50" t="s">
        <v>22</v>
      </c>
      <c r="D133" s="49"/>
      <c r="E133" s="95"/>
      <c r="F133" s="8"/>
      <c r="G133" s="51">
        <f t="shared" si="15"/>
        <v>18421</v>
      </c>
      <c r="H133" s="51">
        <f t="shared" si="16"/>
        <v>18421</v>
      </c>
      <c r="I133" s="51">
        <v>0</v>
      </c>
      <c r="J133" s="51">
        <v>0</v>
      </c>
      <c r="K133" s="51">
        <v>18421</v>
      </c>
      <c r="L133" s="51">
        <v>0</v>
      </c>
      <c r="M133" s="51">
        <v>0</v>
      </c>
      <c r="N133" s="51">
        <v>0</v>
      </c>
      <c r="O133" s="62">
        <v>0</v>
      </c>
      <c r="P133" s="62">
        <v>0</v>
      </c>
    </row>
    <row r="134" spans="1:16" ht="27.75" customHeight="1">
      <c r="A134" s="90" t="s">
        <v>98</v>
      </c>
      <c r="B134" s="91"/>
      <c r="C134" s="50" t="s">
        <v>22</v>
      </c>
      <c r="D134" s="49"/>
      <c r="E134" s="95"/>
      <c r="F134" s="8"/>
      <c r="G134" s="51">
        <f t="shared" si="15"/>
        <v>3200</v>
      </c>
      <c r="H134" s="51">
        <f t="shared" si="16"/>
        <v>3200</v>
      </c>
      <c r="I134" s="51">
        <v>0</v>
      </c>
      <c r="J134" s="51">
        <v>0</v>
      </c>
      <c r="K134" s="51">
        <v>3200</v>
      </c>
      <c r="L134" s="51">
        <v>0</v>
      </c>
      <c r="M134" s="51">
        <v>0</v>
      </c>
      <c r="N134" s="51">
        <v>0</v>
      </c>
      <c r="O134" s="62">
        <v>0</v>
      </c>
      <c r="P134" s="62">
        <v>0</v>
      </c>
    </row>
    <row r="135" spans="1:16" ht="27.75" customHeight="1">
      <c r="A135" s="127" t="s">
        <v>118</v>
      </c>
      <c r="B135" s="127"/>
      <c r="C135" s="8" t="s">
        <v>23</v>
      </c>
      <c r="D135" s="49"/>
      <c r="E135" s="95"/>
      <c r="F135" s="8"/>
      <c r="G135" s="51">
        <f t="shared" si="15"/>
        <v>10350</v>
      </c>
      <c r="H135" s="51">
        <f t="shared" si="16"/>
        <v>10350</v>
      </c>
      <c r="I135" s="51">
        <v>0</v>
      </c>
      <c r="J135" s="51">
        <v>0</v>
      </c>
      <c r="K135" s="51">
        <v>0</v>
      </c>
      <c r="L135" s="51">
        <v>10350</v>
      </c>
      <c r="M135" s="51">
        <v>0</v>
      </c>
      <c r="N135" s="51">
        <v>0</v>
      </c>
      <c r="O135" s="51">
        <v>0</v>
      </c>
      <c r="P135" s="51">
        <v>0</v>
      </c>
    </row>
    <row r="136" spans="1:16" ht="27.75" customHeight="1">
      <c r="A136" s="90" t="s">
        <v>119</v>
      </c>
      <c r="B136" s="91"/>
      <c r="C136" s="8" t="s">
        <v>23</v>
      </c>
      <c r="D136" s="49"/>
      <c r="E136" s="95"/>
      <c r="F136" s="8"/>
      <c r="G136" s="51">
        <f t="shared" si="15"/>
        <v>10800</v>
      </c>
      <c r="H136" s="51">
        <f t="shared" si="16"/>
        <v>10800</v>
      </c>
      <c r="I136" s="51">
        <v>0</v>
      </c>
      <c r="J136" s="51">
        <v>0</v>
      </c>
      <c r="K136" s="51">
        <v>0</v>
      </c>
      <c r="L136" s="51">
        <v>10800</v>
      </c>
      <c r="M136" s="51">
        <v>0</v>
      </c>
      <c r="N136" s="51">
        <v>0</v>
      </c>
      <c r="O136" s="51">
        <v>0</v>
      </c>
      <c r="P136" s="51">
        <v>0</v>
      </c>
    </row>
    <row r="137" spans="1:16" ht="27.75" customHeight="1">
      <c r="A137" s="127" t="s">
        <v>120</v>
      </c>
      <c r="B137" s="127"/>
      <c r="C137" s="8" t="s">
        <v>23</v>
      </c>
      <c r="D137" s="49"/>
      <c r="E137" s="95"/>
      <c r="F137" s="8"/>
      <c r="G137" s="51">
        <f t="shared" si="15"/>
        <v>6700</v>
      </c>
      <c r="H137" s="51">
        <f t="shared" si="16"/>
        <v>6700</v>
      </c>
      <c r="I137" s="51">
        <v>0</v>
      </c>
      <c r="J137" s="51">
        <v>0</v>
      </c>
      <c r="K137" s="51">
        <v>0</v>
      </c>
      <c r="L137" s="51">
        <v>6700</v>
      </c>
      <c r="M137" s="51">
        <v>0</v>
      </c>
      <c r="N137" s="51">
        <v>0</v>
      </c>
      <c r="O137" s="51">
        <v>0</v>
      </c>
      <c r="P137" s="51">
        <v>0</v>
      </c>
    </row>
    <row r="138" spans="1:16" ht="39" customHeight="1">
      <c r="A138" s="126" t="s">
        <v>121</v>
      </c>
      <c r="B138" s="126"/>
      <c r="C138" s="80" t="s">
        <v>23</v>
      </c>
      <c r="D138" s="73"/>
      <c r="E138" s="95"/>
      <c r="F138" s="73"/>
      <c r="G138" s="51">
        <f t="shared" si="15"/>
        <v>14950</v>
      </c>
      <c r="H138" s="51">
        <f t="shared" si="16"/>
        <v>14950</v>
      </c>
      <c r="I138" s="51">
        <v>0</v>
      </c>
      <c r="J138" s="51">
        <v>0</v>
      </c>
      <c r="K138" s="51">
        <v>0</v>
      </c>
      <c r="L138" s="51">
        <v>14950</v>
      </c>
      <c r="M138" s="51">
        <v>0</v>
      </c>
      <c r="N138" s="51">
        <v>0</v>
      </c>
      <c r="O138" s="51">
        <v>0</v>
      </c>
      <c r="P138" s="51">
        <v>0</v>
      </c>
    </row>
    <row r="139" spans="1:16" ht="38.25" customHeight="1">
      <c r="A139" s="92" t="s">
        <v>132</v>
      </c>
      <c r="B139" s="93"/>
      <c r="C139" s="81" t="s">
        <v>24</v>
      </c>
      <c r="D139" s="82"/>
      <c r="E139" s="96"/>
      <c r="F139" s="82"/>
      <c r="G139" s="83">
        <f t="shared" si="15"/>
        <v>14286</v>
      </c>
      <c r="H139" s="83">
        <f>SUM(I139:P139)</f>
        <v>14286</v>
      </c>
      <c r="I139" s="83">
        <v>0</v>
      </c>
      <c r="J139" s="83">
        <v>0</v>
      </c>
      <c r="K139" s="83">
        <v>0</v>
      </c>
      <c r="L139" s="83">
        <v>0</v>
      </c>
      <c r="M139" s="83">
        <f>13000+1286</f>
        <v>14286</v>
      </c>
      <c r="N139" s="83">
        <v>0</v>
      </c>
      <c r="O139" s="83">
        <v>0</v>
      </c>
      <c r="P139" s="83">
        <v>0</v>
      </c>
    </row>
    <row r="140" spans="1:16" ht="21" customHeight="1">
      <c r="A140" s="123" t="s">
        <v>70</v>
      </c>
      <c r="B140" s="124"/>
      <c r="C140" s="84"/>
      <c r="D140" s="76"/>
      <c r="E140" s="37"/>
      <c r="F140" s="77"/>
      <c r="G140" s="78">
        <f>G128</f>
        <v>104686</v>
      </c>
      <c r="H140" s="78">
        <f aca="true" t="shared" si="17" ref="H140:N140">H128</f>
        <v>104686</v>
      </c>
      <c r="I140" s="78">
        <f>I128</f>
        <v>0</v>
      </c>
      <c r="J140" s="78">
        <f t="shared" si="17"/>
        <v>16000</v>
      </c>
      <c r="K140" s="78">
        <f>K128</f>
        <v>31600</v>
      </c>
      <c r="L140" s="78">
        <f t="shared" si="17"/>
        <v>42800</v>
      </c>
      <c r="M140" s="78">
        <f t="shared" si="17"/>
        <v>14286</v>
      </c>
      <c r="N140" s="78">
        <f t="shared" si="17"/>
        <v>0</v>
      </c>
      <c r="O140" s="79">
        <v>0</v>
      </c>
      <c r="P140" s="79">
        <v>0</v>
      </c>
    </row>
    <row r="141" spans="1:16" ht="19.5" customHeight="1">
      <c r="A141" s="128" t="s">
        <v>13</v>
      </c>
      <c r="B141" s="129"/>
      <c r="C141" s="57"/>
      <c r="D141" s="57"/>
      <c r="E141" s="58"/>
      <c r="F141" s="58"/>
      <c r="G141" s="59">
        <f>SUM(G105+G122+G126+G140)</f>
        <v>247781.15</v>
      </c>
      <c r="H141" s="59">
        <f>SUM(H105+H122+H126+H140)</f>
        <v>247781.15</v>
      </c>
      <c r="I141" s="59">
        <f aca="true" t="shared" si="18" ref="I141:P141">I105+I122+I126+I140</f>
        <v>34387.9</v>
      </c>
      <c r="J141" s="59">
        <f t="shared" si="18"/>
        <v>64550.149999999994</v>
      </c>
      <c r="K141" s="59">
        <f t="shared" si="18"/>
        <v>46304.8</v>
      </c>
      <c r="L141" s="59">
        <f t="shared" si="18"/>
        <v>56249.7</v>
      </c>
      <c r="M141" s="59">
        <f t="shared" si="18"/>
        <v>40164</v>
      </c>
      <c r="N141" s="59">
        <f t="shared" si="18"/>
        <v>1548.6</v>
      </c>
      <c r="O141" s="59">
        <f t="shared" si="18"/>
        <v>4576</v>
      </c>
      <c r="P141" s="59">
        <f t="shared" si="18"/>
        <v>0</v>
      </c>
    </row>
    <row r="142" spans="1:14" ht="19.5" customHeight="1">
      <c r="A142" s="38"/>
      <c r="B142" s="38"/>
      <c r="C142" s="38"/>
      <c r="D142" s="38"/>
      <c r="E142" s="38"/>
      <c r="F142" s="38"/>
      <c r="G142" s="38"/>
      <c r="H142" s="39"/>
      <c r="I142" s="39"/>
      <c r="J142" s="39"/>
      <c r="K142" s="38"/>
      <c r="L142" s="40"/>
      <c r="M142" s="40"/>
      <c r="N142" s="18"/>
    </row>
    <row r="143" spans="1:14" ht="36.75" customHeight="1">
      <c r="A143" s="41"/>
      <c r="B143" s="41"/>
      <c r="C143" s="41"/>
      <c r="D143" s="41"/>
      <c r="E143" s="41"/>
      <c r="F143" s="41"/>
      <c r="G143" s="41"/>
      <c r="H143" s="42"/>
      <c r="I143" s="42"/>
      <c r="J143" s="42"/>
      <c r="K143" s="41"/>
      <c r="L143" s="41"/>
      <c r="M143" s="41"/>
      <c r="N143" s="2"/>
    </row>
    <row r="144" spans="1:14" ht="4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5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ht="21" customHeight="1">
      <c r="N147" s="1"/>
    </row>
    <row r="148" ht="7.5" customHeight="1">
      <c r="N148" s="1"/>
    </row>
    <row r="149" ht="12.75">
      <c r="N149" s="1"/>
    </row>
    <row r="150" ht="12.75">
      <c r="N150" s="1"/>
    </row>
    <row r="151" ht="12.75">
      <c r="N151" s="1"/>
    </row>
    <row r="152" spans="14:15" ht="12.75">
      <c r="N152" s="1"/>
      <c r="O152" s="43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</sheetData>
  <sheetProtection/>
  <mergeCells count="152">
    <mergeCell ref="E66:E76"/>
    <mergeCell ref="A73:B73"/>
    <mergeCell ref="A80:B80"/>
    <mergeCell ref="A81:B81"/>
    <mergeCell ref="A82:B82"/>
    <mergeCell ref="A83:B83"/>
    <mergeCell ref="E77:E83"/>
    <mergeCell ref="A71:B71"/>
    <mergeCell ref="E23:E28"/>
    <mergeCell ref="M10:P11"/>
    <mergeCell ref="A108:B108"/>
    <mergeCell ref="A107:B107"/>
    <mergeCell ref="A97:B97"/>
    <mergeCell ref="B14:N14"/>
    <mergeCell ref="B15:N15"/>
    <mergeCell ref="A38:B38"/>
    <mergeCell ref="A33:B33"/>
    <mergeCell ref="D18:D20"/>
    <mergeCell ref="A45:B45"/>
    <mergeCell ref="A40:B40"/>
    <mergeCell ref="A30:B30"/>
    <mergeCell ref="A31:B31"/>
    <mergeCell ref="A32:B32"/>
    <mergeCell ref="A41:B41"/>
    <mergeCell ref="A37:B37"/>
    <mergeCell ref="A42:B42"/>
    <mergeCell ref="A34:B34"/>
    <mergeCell ref="A29:B29"/>
    <mergeCell ref="A25:B25"/>
    <mergeCell ref="A24:B24"/>
    <mergeCell ref="A23:B23"/>
    <mergeCell ref="A27:B27"/>
    <mergeCell ref="A51:B51"/>
    <mergeCell ref="A50:B50"/>
    <mergeCell ref="A36:B36"/>
    <mergeCell ref="A39:B39"/>
    <mergeCell ref="A35:B35"/>
    <mergeCell ref="A26:B26"/>
    <mergeCell ref="A28:B28"/>
    <mergeCell ref="H1:N1"/>
    <mergeCell ref="H2:N2"/>
    <mergeCell ref="H3:N3"/>
    <mergeCell ref="H4:N4"/>
    <mergeCell ref="E18:E20"/>
    <mergeCell ref="B13:N13"/>
    <mergeCell ref="A18:B20"/>
    <mergeCell ref="A21:B21"/>
    <mergeCell ref="A49:B49"/>
    <mergeCell ref="A57:B57"/>
    <mergeCell ref="A56:B56"/>
    <mergeCell ref="A55:B55"/>
    <mergeCell ref="A79:B79"/>
    <mergeCell ref="A62:B62"/>
    <mergeCell ref="E89:E92"/>
    <mergeCell ref="A77:B77"/>
    <mergeCell ref="E84:E88"/>
    <mergeCell ref="A88:B88"/>
    <mergeCell ref="A87:B87"/>
    <mergeCell ref="A86:B86"/>
    <mergeCell ref="A90:B90"/>
    <mergeCell ref="A91:B91"/>
    <mergeCell ref="A84:B84"/>
    <mergeCell ref="A114:B114"/>
    <mergeCell ref="A59:B59"/>
    <mergeCell ref="A43:B43"/>
    <mergeCell ref="A44:B44"/>
    <mergeCell ref="A92:B92"/>
    <mergeCell ref="A109:B109"/>
    <mergeCell ref="A95:B95"/>
    <mergeCell ref="A110:B110"/>
    <mergeCell ref="A70:B70"/>
    <mergeCell ref="A52:B52"/>
    <mergeCell ref="A111:B111"/>
    <mergeCell ref="A113:B113"/>
    <mergeCell ref="A85:B85"/>
    <mergeCell ref="A123:P123"/>
    <mergeCell ref="A141:B141"/>
    <mergeCell ref="A120:B120"/>
    <mergeCell ref="E115:E120"/>
    <mergeCell ref="A105:B105"/>
    <mergeCell ref="A133:B133"/>
    <mergeCell ref="A132:B132"/>
    <mergeCell ref="A129:B129"/>
    <mergeCell ref="A121:B121"/>
    <mergeCell ref="A137:B137"/>
    <mergeCell ref="A135:B135"/>
    <mergeCell ref="A78:B78"/>
    <mergeCell ref="A66:B66"/>
    <mergeCell ref="A67:B67"/>
    <mergeCell ref="A68:B68"/>
    <mergeCell ref="A134:B134"/>
    <mergeCell ref="A125:B125"/>
    <mergeCell ref="A104:B104"/>
    <mergeCell ref="A102:B102"/>
    <mergeCell ref="A122:B122"/>
    <mergeCell ref="A140:B140"/>
    <mergeCell ref="A131:B131"/>
    <mergeCell ref="A130:B130"/>
    <mergeCell ref="A128:B128"/>
    <mergeCell ref="A124:B124"/>
    <mergeCell ref="A126:B126"/>
    <mergeCell ref="A138:B138"/>
    <mergeCell ref="A58:B58"/>
    <mergeCell ref="A136:B136"/>
    <mergeCell ref="A115:B115"/>
    <mergeCell ref="A93:B93"/>
    <mergeCell ref="E96:E98"/>
    <mergeCell ref="A106:P106"/>
    <mergeCell ref="A98:B98"/>
    <mergeCell ref="A96:B96"/>
    <mergeCell ref="E93:E95"/>
    <mergeCell ref="A94:B94"/>
    <mergeCell ref="O1:P2"/>
    <mergeCell ref="I19:P19"/>
    <mergeCell ref="H18:P18"/>
    <mergeCell ref="A22:P22"/>
    <mergeCell ref="A48:B48"/>
    <mergeCell ref="A47:B47"/>
    <mergeCell ref="F18:G19"/>
    <mergeCell ref="H19:H20"/>
    <mergeCell ref="A46:B46"/>
    <mergeCell ref="C18:C20"/>
    <mergeCell ref="A61:B61"/>
    <mergeCell ref="A119:B119"/>
    <mergeCell ref="A116:B116"/>
    <mergeCell ref="A127:P127"/>
    <mergeCell ref="A112:B112"/>
    <mergeCell ref="E124:E125"/>
    <mergeCell ref="A75:B75"/>
    <mergeCell ref="A72:B72"/>
    <mergeCell ref="A117:B117"/>
    <mergeCell ref="A103:B103"/>
    <mergeCell ref="E29:E65"/>
    <mergeCell ref="A99:B99"/>
    <mergeCell ref="A100:B100"/>
    <mergeCell ref="A65:B65"/>
    <mergeCell ref="A64:B64"/>
    <mergeCell ref="A63:B63"/>
    <mergeCell ref="A53:B53"/>
    <mergeCell ref="A54:B54"/>
    <mergeCell ref="A60:B60"/>
    <mergeCell ref="A69:B69"/>
    <mergeCell ref="L5:P8"/>
    <mergeCell ref="A101:B101"/>
    <mergeCell ref="A139:B139"/>
    <mergeCell ref="E99:E104"/>
    <mergeCell ref="E128:E139"/>
    <mergeCell ref="A74:B74"/>
    <mergeCell ref="A76:B76"/>
    <mergeCell ref="A118:B118"/>
    <mergeCell ref="E107:E114"/>
    <mergeCell ref="A89:B89"/>
  </mergeCells>
  <printOptions horizontalCentered="1"/>
  <pageMargins left="0.236220472440945" right="0" top="0.748031496062992" bottom="0.31496062992126" header="0.866141732283465" footer="0.196850393700787"/>
  <pageSetup fitToHeight="7" fitToWidth="1" horizontalDpi="600" verticalDpi="600" orientation="landscape" paperSize="9" scale="85" r:id="rId1"/>
  <rowBreaks count="3" manualBreakCount="3">
    <brk id="98" max="15" man="1"/>
    <brk id="113" max="15" man="1"/>
    <brk id="1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2021-02-15T07:46:57Z</cp:lastPrinted>
  <dcterms:created xsi:type="dcterms:W3CDTF">1996-10-08T23:32:33Z</dcterms:created>
  <dcterms:modified xsi:type="dcterms:W3CDTF">2021-02-26T06:49:51Z</dcterms:modified>
  <cp:category/>
  <cp:version/>
  <cp:contentType/>
  <cp:contentStatus/>
</cp:coreProperties>
</file>